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807" documentId="120_S{2AC9BD13-BADA-5192-A53E-5A8FF88502F6}" xr6:coauthVersionLast="47" xr6:coauthVersionMax="47" xr10:uidLastSave="{24629B5D-B204-4F0B-90E0-2A331DA37BAF}"/>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B8" i="9"/>
  <c r="D6" i="3"/>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G8" i="9"/>
  <c r="I8" i="9"/>
  <c r="J8" i="9"/>
  <c r="L8" i="9"/>
  <c r="B9" i="9"/>
  <c r="G9" i="9"/>
  <c r="I9" i="9"/>
  <c r="J9" i="9"/>
  <c r="L9" i="9"/>
  <c r="B10" i="9"/>
  <c r="G10" i="9"/>
  <c r="I10" i="9"/>
  <c r="J10" i="9"/>
  <c r="L10" i="9"/>
  <c r="B3" i="9"/>
  <c r="G3" i="9"/>
  <c r="I3" i="9"/>
  <c r="J3" i="9"/>
  <c r="L3"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<sst xmlns="http://schemas.openxmlformats.org/spreadsheetml/2006/main" count="180277" uniqueCount="39122">
  <si>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</si>
  <si>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</si>
  <si>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</si>
  <si>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</si>
  <si>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</si>
  <si>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</si>
  <si>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</si>
  <si>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</si>
  <si>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</si>
  <si>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</si>
  <si>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</si>
  <si>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</si>
  <si>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</si>
  <si>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</si>
  <si>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</si>
  <si>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</si>
  <si>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</si>
  <si>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</si>
  <si>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</si>
  <si>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</si>
  <si>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</si>
  <si>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</si>
  <si>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</si>
  <si>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</si>
  <si>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</si>
  <si>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</si>
  <si>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</si>
  <si>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</si>
  <si>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</si>
  <si>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</si>
  <si>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</si>
  <si>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</si>
  <si>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</si>
  <si>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</si>
  <si>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</si>
  <si>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</si>
  <si>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</si>
  <si>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</si>
  <si>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</si>
  <si>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</si>
  <si>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</si>
  <si>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</si>
  <si>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</si>
  <si>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</si>
  <si>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</si>
  <si>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</si>
  <si>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</si>
  <si>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</si>
  <si>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</si>
  <si>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</si>
  <si>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</si>
  <si>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</si>
  <si>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</si>
  <si>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</si>
  <si>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</si>
  <si>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</si>
  <si>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</si>
  <si>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</si>
  <si>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</si>
  <si>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</si>
  <si>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</si>
  <si>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</si>
  <si>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</si>
  <si>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</si>
  <si>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</si>
  <si>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</si>
  <si>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</si>
  <si>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</si>
  <si>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</si>
  <si>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</si>
  <si>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</si>
  <si>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</si>
  <si>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</si>
  <si>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</si>
  <si>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</si>
  <si>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</si>
  <si>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</si>
  <si>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</si>
  <si>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</si>
  <si>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</si>
  <si>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</si>
  <si>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</si>
  <si>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</si>
  <si>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</si>
  <si>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</si>
  <si>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</si>
  <si>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</si>
  <si>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</si>
  <si>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</si>
  <si>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</si>
  <si>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</si>
  <si>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</si>
  <si>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</si>
  <si>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</si>
  <si>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</si>
  <si>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</si>
  <si>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</si>
  <si>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</si>
  <si>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</si>
  <si>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</si>
  <si>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</si>
  <si>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</si>
  <si>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</si>
  <si>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</si>
  <si>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</si>
  <si>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</si>
  <si>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</si>
  <si>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</si>
  <si>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</si>
  <si>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</si>
  <si>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</si>
  <si>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</si>
  <si>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</si>
  <si>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</si>
  <si>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</si>
  <si>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</si>
  <si>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</si>
  <si>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</si>
  <si>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</si>
  <si>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</si>
  <si>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</si>
  <si>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</si>
  <si>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</si>
  <si>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</si>
  <si>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</si>
  <si>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</si>
  <si>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</si>
  <si>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</si>
  <si>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</si>
  <si>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</si>
  <si>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</si>
  <si>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</si>
  <si>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</si>
  <si>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</si>
  <si>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</si>
  <si>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</si>
  <si>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</si>
  <si>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</si>
  <si>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</si>
  <si>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</si>
  <si>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</si>
  <si>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</si>
  <si>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</si>
  <si>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</si>
  <si>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</si>
  <si>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</si>
  <si>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</si>
  <si>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</si>
  <si>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</si>
  <si>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</si>
  <si>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</si>
  <si>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</si>
  <si>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</si>
  <si>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</si>
  <si>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</si>
  <si>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</si>
  <si>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</si>
  <si>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</si>
  <si>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</si>
  <si>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</si>
  <si>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</si>
  <si>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</si>
  <si>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</si>
  <si>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</si>
  <si>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</si>
  <si>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</si>
  <si>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</si>
  <si>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</si>
  <si>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</si>
  <si>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</si>
  <si>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</si>
  <si>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</si>
  <si>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</si>
  <si>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</si>
  <si>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</si>
  <si>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</si>
  <si>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</si>
  <si>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</si>
  <si>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</si>
  <si>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</si>
  <si>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</si>
  <si>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</si>
  <si>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</si>
  <si>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</si>
  <si>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</si>
  <si>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</si>
  <si>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</si>
  <si>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</si>
  <si>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</si>
  <si>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</si>
  <si>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</si>
  <si>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</si>
  <si>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</si>
  <si>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</si>
  <si>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</si>
  <si>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</si>
  <si>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</si>
  <si>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</si>
  <si>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</si>
  <si>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</si>
  <si>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</si>
  <si>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</si>
  <si>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</si>
  <si>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</si>
  <si>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</si>
  <si>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</si>
  <si>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</si>
  <si>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</si>
  <si>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</si>
  <si>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</si>
  <si>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</si>
  <si>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</si>
  <si>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</si>
  <si>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</si>
  <si>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</si>
  <si>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</si>
  <si>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</si>
  <si>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</si>
  <si>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</si>
  <si>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</si>
  <si>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</si>
  <si>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</si>
  <si>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</si>
  <si>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</si>
  <si>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</si>
  <si>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</si>
  <si>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</si>
  <si>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</si>
  <si>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</si>
  <si>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</si>
  <si>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</si>
  <si>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</si>
  <si>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</si>
  <si>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</si>
  <si>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</si>
  <si>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</si>
  <si>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</si>
  <si>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</si>
  <si>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</si>
  <si>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</si>
  <si>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</si>
  <si>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</si>
  <si>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</si>
  <si>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</si>
  <si>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</si>
  <si>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</si>
  <si>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</si>
  <si>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</si>
  <si>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</si>
  <si>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</si>
  <si>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</si>
  <si>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</si>
  <si>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</si>
  <si>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</si>
  <si>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</si>
  <si>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</si>
  <si>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</si>
  <si>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</si>
  <si>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</si>
  <si>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</si>
  <si>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</si>
  <si>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</si>
  <si>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</si>
  <si>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</si>
  <si>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</si>
  <si>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</si>
  <si>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</si>
  <si>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</si>
  <si>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</si>
  <si>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</si>
  <si>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</si>
  <si>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</si>
  <si>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</si>
  <si>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</si>
  <si>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</si>
  <si>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</si>
  <si>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</si>
  <si>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</si>
  <si>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</si>
  <si>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</si>
  <si>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</si>
  <si>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</si>
  <si>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</si>
  <si>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</si>
  <si>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</si>
  <si>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</si>
  <si>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</si>
  <si>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</si>
  <si>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</si>
  <si>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</si>
  <si>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</si>
  <si>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</si>
  <si>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</si>
  <si>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</si>
  <si>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</si>
  <si>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</si>
  <si>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</si>
  <si>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</si>
  <si>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</si>
  <si>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</si>
  <si>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</si>
  <si>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</si>
  <si>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</si>
  <si>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</si>
  <si>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</si>
  <si>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</si>
  <si>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</si>
  <si>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</si>
  <si>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</si>
  <si>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</si>
  <si>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</si>
  <si>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</si>
  <si>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</si>
  <si>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</si>
  <si>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</si>
  <si>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</si>
  <si>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</si>
  <si>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</si>
  <si>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</si>
  <si>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</si>
  <si>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</si>
  <si>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</si>
  <si>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</si>
  <si>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</si>
  <si>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</si>
  <si>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</si>
  <si>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</si>
  <si>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</si>
  <si>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</si>
  <si>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</si>
  <si>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</si>
  <si>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</si>
  <si>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</si>
  <si>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</si>
  <si>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</si>
  <si>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</si>
  <si>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</si>
  <si>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</si>
  <si>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</si>
  <si>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</si>
  <si>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</si>
  <si>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</si>
  <si>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</si>
  <si>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</si>
  <si>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</si>
  <si>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</si>
  <si>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</si>
  <si>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</si>
  <si>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</si>
  <si>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</si>
  <si>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</si>
  <si>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</si>
  <si>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</si>
  <si>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</si>
  <si>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</si>
  <si>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</si>
  <si>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</si>
  <si>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</si>
  <si>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</si>
  <si>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</si>
  <si>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</si>
  <si>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</si>
  <si>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</si>
  <si>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</si>
  <si>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</si>
  <si>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</si>
  <si>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</si>
  <si>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</si>
  <si>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</si>
  <si>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</si>
  <si>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</si>
  <si>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</si>
  <si>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</si>
  <si>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</si>
  <si>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</si>
  <si>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</si>
  <si>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</si>
  <si>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</si>
  <si>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</si>
  <si>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</si>
  <si>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</si>
  <si>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</si>
  <si>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</si>
  <si>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</si>
  <si>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</si>
  <si>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</si>
  <si>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</si>
  <si>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</si>
  <si>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</si>
  <si>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</si>
  <si>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</si>
  <si>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</si>
  <si>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</si>
  <si>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</si>
  <si>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</si>
  <si>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</si>
  <si>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</si>
  <si>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</si>
  <si>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</si>
  <si>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</si>
  <si>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</si>
  <si>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</si>
  <si>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</si>
  <si>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</si>
  <si>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</si>
  <si>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</si>
  <si>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</si>
  <si>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</si>
  <si>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</si>
  <si>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</si>
  <si>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</si>
  <si>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</si>
  <si>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</si>
  <si>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</si>
  <si>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</si>
  <si>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</si>
  <si>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</si>
  <si>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</si>
  <si>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</si>
  <si>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</si>
  <si>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</si>
  <si>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</si>
  <si>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</si>
  <si>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</si>
  <si>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</si>
  <si>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</si>
  <si>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</si>
  <si>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</si>
  <si>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</si>
  <si>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</si>
  <si>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</si>
  <si>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</si>
  <si>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</si>
  <si>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</si>
  <si>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</si>
  <si>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</si>
  <si>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</si>
  <si>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</si>
  <si>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</si>
  <si>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</si>
  <si>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</si>
  <si>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</si>
  <si>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</si>
  <si>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</si>
  <si>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</si>
  <si>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</si>
  <si>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</si>
  <si>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</si>
  <si>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</si>
  <si>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</si>
  <si>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</si>
  <si>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</si>
  <si>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</si>
  <si>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</si>
  <si>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</si>
  <si>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</si>
  <si>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</si>
  <si>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</si>
  <si>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</si>
  <si>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</si>
  <si>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</si>
  <si>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</si>
  <si>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</si>
  <si>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</si>
  <si>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</si>
  <si>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</si>
  <si>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</si>
  <si>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</si>
  <si>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</si>
  <si>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</si>
  <si>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</si>
  <si>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</si>
  <si>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</si>
  <si>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</si>
  <si>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</si>
  <si>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</si>
  <si>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</si>
  <si>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</si>
  <si>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</si>
  <si>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</si>
  <si>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</si>
  <si>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</si>
  <si>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</si>
  <si>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</si>
  <si>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</si>
  <si>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</si>
  <si>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</si>
  <si>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</si>
  <si>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</si>
  <si>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</si>
  <si>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</si>
  <si>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</si>
  <si>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</si>
  <si>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</si>
  <si>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</si>
  <si>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</si>
  <si>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</si>
  <si>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</si>
  <si>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</si>
  <si>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</si>
  <si>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</si>
  <si>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</si>
  <si>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</si>
  <si>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</si>
  <si>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</si>
  <si>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</si>
  <si>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</si>
  <si>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</si>
  <si>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</si>
  <si>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</si>
  <si>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</si>
  <si>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</si>
  <si>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</si>
  <si>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</si>
  <si>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</si>
  <si>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</si>
  <si>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</si>
  <si>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</si>
  <si>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</si>
  <si>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</si>
  <si>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</si>
  <si>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</si>
  <si>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</si>
  <si>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</si>
  <si>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</si>
  <si>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</si>
  <si>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</si>
  <si>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</si>
  <si>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</si>
  <si>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</si>
  <si>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</si>
  <si>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</si>
  <si>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</si>
  <si>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</si>
  <si>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</si>
  <si>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</si>
  <si>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</si>
  <si>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</si>
  <si>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</si>
  <si>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</si>
  <si>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</si>
  <si>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</si>
  <si>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</si>
  <si>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</si>
  <si>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</si>
  <si>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</si>
  <si>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</si>
  <si>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</si>
  <si>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</si>
  <si>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</si>
  <si>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</si>
  <si>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</si>
  <si>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</si>
  <si>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</si>
  <si>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</si>
  <si>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</si>
  <si>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</si>
  <si>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</si>
  <si>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</si>
  <si>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</si>
  <si>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</si>
  <si>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</si>
  <si>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</si>
  <si>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</si>
  <si>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</si>
  <si>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</si>
  <si>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</si>
  <si>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</si>
  <si>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</si>
  <si>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</si>
  <si>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</si>
  <si>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</si>
  <si>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</si>
  <si>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</si>
  <si>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</si>
  <si>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</si>
  <si>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</si>
  <si>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</si>
  <si>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</si>
  <si>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</si>
  <si>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</si>
  <si>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</si>
  <si>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</si>
  <si>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</si>
  <si>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</si>
  <si>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</si>
  <si>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</si>
  <si>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</si>
  <si>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</si>
  <si>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</si>
  <si>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</si>
  <si>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</si>
  <si>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</si>
  <si>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</si>
  <si>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</si>
  <si>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</si>
  <si>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</si>
  <si>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</si>
  <si>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</si>
  <si>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</si>
  <si>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</si>
  <si>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</si>
  <si>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</si>
  <si>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</si>
  <si>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</si>
  <si>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</si>
  <si>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</si>
  <si>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</si>
  <si>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</si>
  <si>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</si>
  <si>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</si>
  <si>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</si>
  <si>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</si>
  <si>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</si>
  <si>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</si>
  <si>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</si>
  <si>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</si>
  <si>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</si>
  <si>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</si>
  <si>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</si>
  <si>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</si>
  <si>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</si>
  <si>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</si>
  <si>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</si>
  <si>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</si>
  <si>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</si>
  <si>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</si>
  <si>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</si>
  <si>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</si>
  <si>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</si>
  <si>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</si>
  <si>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</si>
  <si>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</si>
  <si>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</si>
  <si>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</si>
  <si>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</si>
  <si>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</si>
  <si>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</si>
  <si>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</si>
  <si>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</si>
  <si>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</si>
  <si>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</si>
  <si>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</si>
  <si>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</si>
  <si>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</si>
  <si>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</si>
  <si>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</si>
  <si>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</si>
  <si>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</si>
  <si>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</si>
  <si>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</si>
  <si>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</si>
  <si>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</si>
  <si>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</si>
  <si>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</si>
  <si>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</si>
  <si>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</si>
  <si>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</si>
  <si>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</si>
  <si>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</si>
  <si>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</si>
  <si>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</si>
  <si>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</si>
  <si>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</si>
  <si>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</si>
  <si>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</si>
  <si>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</si>
  <si>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</si>
  <si>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</si>
  <si>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</si>
  <si>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</si>
  <si>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</si>
  <si>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</si>
  <si>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</si>
  <si>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</si>
  <si>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</si>
  <si>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</si>
  <si>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</si>
  <si>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</si>
  <si>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</si>
  <si>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</si>
  <si>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</si>
  <si>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</si>
  <si>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</si>
  <si>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</si>
  <si>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</si>
  <si>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</si>
  <si>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</si>
  <si>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</si>
  <si>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</si>
  <si>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</si>
  <si>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</si>
  <si>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</si>
  <si>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</si>
  <si>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</si>
  <si>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</si>
  <si>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</si>
  <si>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</si>
  <si>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</si>
  <si>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</si>
  <si>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</si>
  <si>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</si>
  <si>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</si>
  <si>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</si>
  <si>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</si>
  <si>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</si>
  <si>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</si>
  <si>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</si>
  <si>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</si>
  <si>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</si>
  <si>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</si>
  <si>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</si>
  <si>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</si>
  <si>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</si>
  <si>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</si>
  <si>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</si>
  <si>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</si>
  <si>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</si>
  <si>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</si>
  <si>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</si>
  <si>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</si>
  <si>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</si>
  <si>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</si>
  <si>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</si>
  <si>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</si>
  <si>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</si>
  <si>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</si>
  <si>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</si>
  <si>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</si>
  <si>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</si>
  <si>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</si>
  <si>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</si>
  <si>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</si>
  <si>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</si>
  <si>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</si>
  <si>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</si>
  <si>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</si>
  <si>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</si>
  <si>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</si>
  <si>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</si>
  <si>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</si>
  <si>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</si>
  <si>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</si>
  <si>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</si>
  <si>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</si>
  <si>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</si>
  <si>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</si>
  <si>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</si>
  <si>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</si>
  <si>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</si>
  <si>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</si>
  <si>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</si>
  <si>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</si>
  <si>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</si>
  <si>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</si>
  <si>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</si>
  <si>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</si>
  <si>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</si>
  <si>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</si>
  <si>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</si>
  <si>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</si>
  <si>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</si>
  <si>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</si>
  <si>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</si>
  <si>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</si>
  <si>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</si>
  <si>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</si>
  <si>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</si>
  <si>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</si>
  <si>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</si>
  <si>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</si>
  <si>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</si>
  <si>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</si>
  <si>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</si>
  <si>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</si>
  <si>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</si>
  <si>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</si>
  <si>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</si>
  <si>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</si>
  <si>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</si>
  <si>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</si>
  <si>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</si>
  <si>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</si>
  <si>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</si>
  <si>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</si>
  <si>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</si>
  <si>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</si>
  <si>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</si>
  <si>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</si>
  <si>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</si>
  <si>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</si>
  <si>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</si>
  <si>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</si>
  <si>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</si>
  <si>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</si>
  <si>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</si>
  <si>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</si>
  <si>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</si>
  <si>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</si>
  <si>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</si>
  <si>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</si>
  <si>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</si>
  <si>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</si>
  <si>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</si>
  <si>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</si>
  <si>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</si>
  <si>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</si>
  <si>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</si>
  <si>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</si>
  <si>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</si>
  <si>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</si>
  <si>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</si>
  <si>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</si>
  <si>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</si>
  <si>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</si>
  <si>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</si>
  <si>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</si>
  <si>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</si>
  <si>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</si>
  <si>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</si>
  <si>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</si>
  <si>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</si>
  <si>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</si>
  <si>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</si>
  <si>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</si>
  <si>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</si>
  <si>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</si>
  <si>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</si>
  <si>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</si>
  <si>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</si>
  <si>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</si>
  <si>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</si>
  <si>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</si>
  <si>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</si>
  <si>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</si>
  <si>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</si>
  <si>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</si>
  <si>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</si>
  <si>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</si>
  <si>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</si>
  <si>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</si>
  <si>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</si>
  <si>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</si>
  <si>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</si>
  <si>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</si>
  <si>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</si>
  <si>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</si>
  <si>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</si>
  <si>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</si>
  <si>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</si>
  <si>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</si>
  <si>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</si>
  <si>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</si>
  <si>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</si>
  <si>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</si>
  <si>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</si>
  <si>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</si>
  <si>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</si>
  <si>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</si>
  <si>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</si>
  <si>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</si>
  <si>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</si>
  <si>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</si>
  <si>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</si>
  <si>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</si>
  <si>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</si>
  <si>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</si>
  <si>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</si>
  <si>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</si>
  <si>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</si>
  <si>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</si>
  <si>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</si>
  <si>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</si>
  <si>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</si>
  <si>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</si>
  <si>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</si>
  <si>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</si>
  <si>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</si>
  <si>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</si>
  <si>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</si>
  <si>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</si>
  <si>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</si>
  <si>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</si>
  <si>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</si>
  <si>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</si>
  <si>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</si>
  <si>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</si>
  <si>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</si>
  <si>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</si>
  <si>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</si>
  <si>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</si>
  <si>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</si>
  <si>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</si>
  <si>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</si>
  <si>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</si>
  <si>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</si>
  <si>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</si>
  <si>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</si>
  <si>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</si>
  <si>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</si>
  <si>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</si>
  <si>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</si>
  <si>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</si>
  <si>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</si>
  <si>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</si>
  <si>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</si>
  <si>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</si>
  <si>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</si>
  <si>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</si>
  <si>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</si>
  <si>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</si>
  <si>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</si>
  <si>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</si>
  <si>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</si>
  <si>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</si>
  <si>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</si>
  <si>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</si>
  <si>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</si>
  <si>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</si>
  <si>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</si>
  <si>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</si>
  <si>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</si>
  <si>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</si>
  <si>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</si>
  <si>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</si>
  <si>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</si>
  <si>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</si>
  <si>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</si>
  <si>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</si>
  <si>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</si>
  <si>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</si>
  <si>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</si>
  <si>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</si>
  <si>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</si>
  <si>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</si>
  <si>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</si>
  <si>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</si>
  <si>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</si>
  <si>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</si>
  <si>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</si>
  <si>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</si>
  <si>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</si>
  <si>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</si>
  <si>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</si>
  <si>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</si>
  <si>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</si>
  <si>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</si>
  <si>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</si>
  <si>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</si>
  <si>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</si>
  <si>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</si>
  <si>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</si>
  <si>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</si>
  <si>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</si>
  <si>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</si>
  <si>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</si>
  <si>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</si>
  <si>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</si>
  <si>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</si>
  <si>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</si>
  <si>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</si>
  <si>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</si>
  <si>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</si>
  <si>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</si>
  <si>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</si>
  <si>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</si>
  <si>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</si>
  <si>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</si>
  <si>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</si>
  <si>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</si>
  <si>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</si>
  <si>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</si>
  <si>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</si>
  <si>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</si>
  <si>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</si>
  <si>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</si>
  <si>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</si>
  <si>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</si>
  <si>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</si>
  <si>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</si>
  <si>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</si>
  <si>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</si>
  <si>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</si>
  <si>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</si>
  <si>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</si>
  <si>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</si>
  <si>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</si>
  <si>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</si>
  <si>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</si>
  <si>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</si>
  <si>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</si>
  <si>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</si>
  <si>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</si>
  <si>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</si>
  <si>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</si>
  <si>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</si>
  <si>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</si>
  <si>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</si>
  <si>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</si>
  <si>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</si>
  <si>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</si>
  <si>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</si>
  <si>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</si>
  <si>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</si>
  <si>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</si>
  <si>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</si>
  <si>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</si>
  <si>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</si>
  <si>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</si>
  <si>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</si>
  <si>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</si>
  <si>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</si>
  <si>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</si>
  <si>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</si>
  <si>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</si>
  <si>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</si>
  <si>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</si>
  <si>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</si>
  <si>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</si>
  <si>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</si>
  <si>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</si>
  <si>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</si>
  <si>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</si>
  <si>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</si>
  <si>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</si>
  <si>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</si>
  <si>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</si>
  <si>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</si>
  <si>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</si>
  <si>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</si>
  <si>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</si>
  <si>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</si>
  <si>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</si>
  <si>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</si>
  <si>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</si>
  <si>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</si>
  <si>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</si>
  <si>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</si>
  <si>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</si>
  <si>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</si>
  <si>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</si>
  <si>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</si>
  <si>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</si>
  <si>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</si>
  <si>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</si>
  <si>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</si>
  <si>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</si>
  <si>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</si>
  <si>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</si>
  <si>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</si>
  <si>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</si>
  <si>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</si>
  <si>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</si>
  <si>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</si>
  <si>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</si>
  <si>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</si>
  <si>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</si>
  <si>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</si>
  <si>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</si>
  <si>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</si>
  <si>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</si>
  <si>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</si>
  <si>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</si>
  <si>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</si>
  <si>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</si>
  <si>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</si>
  <si>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</si>
  <si>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</si>
  <si>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</si>
  <si>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</si>
  <si>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</si>
  <si>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</si>
  <si>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</si>
  <si>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</si>
  <si>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</si>
  <si>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</si>
  <si>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</si>
  <si>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</si>
  <si>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</si>
  <si>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</si>
  <si>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</si>
  <si>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</si>
  <si>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</si>
  <si>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</si>
  <si>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</si>
  <si>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</si>
  <si>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</si>
  <si>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</si>
  <si>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</si>
  <si>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</si>
  <si>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</si>
  <si>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</si>
  <si>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</si>
  <si>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</si>
  <si>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</si>
  <si>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</si>
  <si>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</si>
  <si>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</si>
  <si>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</si>
  <si>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</si>
  <si>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</si>
  <si>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</si>
  <si>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</si>
  <si>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</si>
  <si>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</si>
  <si>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</si>
  <si>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</si>
  <si>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</si>
  <si>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</si>
  <si>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</si>
  <si>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</si>
  <si>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</si>
  <si>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</si>
  <si>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</si>
  <si>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</si>
  <si>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</si>
  <si>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</si>
  <si>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</si>
  <si>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</si>
  <si>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</si>
  <si>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</si>
  <si>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</si>
  <si>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</si>
  <si>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</si>
  <si>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</si>
  <si>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</si>
  <si>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</si>
  <si>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</si>
  <si>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</si>
  <si>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</si>
  <si>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</si>
  <si>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</si>
  <si>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</si>
  <si>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</si>
  <si>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</si>
  <si>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</si>
  <si>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</si>
  <si>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</si>
  <si>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</si>
  <si>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</si>
  <si>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</si>
  <si>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</si>
  <si>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</si>
  <si>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</si>
  <si>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</si>
  <si>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</si>
  <si>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</si>
  <si>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</si>
  <si>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</si>
  <si>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</si>
  <si>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</si>
  <si>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</si>
  <si>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</si>
  <si>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</si>
  <si>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</si>
  <si>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</si>
  <si>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</si>
  <si>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</si>
  <si>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</si>
  <si>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</si>
  <si>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</si>
  <si>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</si>
  <si>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</si>
  <si>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</si>
  <si>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</si>
  <si>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</si>
  <si>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</si>
  <si>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</si>
  <si>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</si>
  <si>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</si>
  <si>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</si>
  <si>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</si>
  <si>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</si>
  <si>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</si>
  <si>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</si>
  <si>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</si>
  <si>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</si>
  <si>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</si>
  <si>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</si>
  <si>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</si>
  <si>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</si>
  <si>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</si>
  <si>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</si>
  <si>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</si>
  <si>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</si>
  <si>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</si>
  <si>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</si>
  <si>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</si>
  <si>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</si>
  <si>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</si>
  <si>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</si>
  <si>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</si>
  <si>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</si>
  <si>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</si>
  <si>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</si>
  <si>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</si>
  <si>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</si>
  <si>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</si>
  <si>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</si>
  <si>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</si>
  <si>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</si>
  <si>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</si>
  <si>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</si>
  <si>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</si>
  <si>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</si>
  <si>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</si>
  <si>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</si>
  <si>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</si>
  <si>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</si>
  <si>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</si>
  <si>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</si>
  <si>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</si>
  <si>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</si>
  <si>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</si>
  <si>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</si>
  <si>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</si>
  <si>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</si>
  <si>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</si>
  <si>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</si>
  <si>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</si>
  <si>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</si>
  <si>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</si>
  <si>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</si>
  <si>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</si>
  <si>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</si>
  <si>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</si>
  <si>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</si>
  <si>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</si>
  <si>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</si>
  <si>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</si>
  <si>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</si>
  <si>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</si>
  <si>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</si>
  <si>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</si>
  <si>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</si>
  <si>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</si>
  <si>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</si>
  <si>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</si>
  <si>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</si>
  <si>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</si>
  <si>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</si>
  <si>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</si>
  <si>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</si>
  <si>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</si>
  <si>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</si>
  <si>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</si>
  <si>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</si>
  <si>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</si>
  <si>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</si>
  <si>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</si>
  <si>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</si>
  <si>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</si>
  <si>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</si>
  <si>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</si>
  <si>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</si>
  <si>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</si>
  <si>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</si>
  <si>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</si>
  <si>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</si>
  <si>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</si>
  <si>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</si>
  <si>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</si>
  <si>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</si>
  <si>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</si>
  <si>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</si>
  <si>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</si>
  <si>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</si>
  <si>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</si>
  <si>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</si>
  <si>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</si>
  <si>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</si>
  <si>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</si>
  <si>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</si>
  <si>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</si>
  <si>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</si>
  <si>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</si>
  <si>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</si>
  <si>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</si>
  <si>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</si>
  <si>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</si>
  <si>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</si>
  <si>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</si>
  <si>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</si>
  <si>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</si>
  <si>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</si>
  <si>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</si>
  <si>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</si>
  <si>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</si>
  <si>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</si>
  <si>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</si>
  <si>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</si>
  <si>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</si>
  <si>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</si>
  <si>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</si>
  <si>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</si>
  <si>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</si>
  <si>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</si>
  <si>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</si>
  <si>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</si>
  <si>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</si>
  <si>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</si>
  <si>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</si>
  <si>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</si>
  <si>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</si>
  <si>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</si>
  <si>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</si>
  <si>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</si>
  <si>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</si>
  <si>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</si>
  <si>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</si>
  <si>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</si>
  <si>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</si>
  <si>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</si>
  <si>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</si>
  <si>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</si>
  <si>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</si>
  <si>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</si>
  <si>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</si>
  <si>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</si>
  <si>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</si>
  <si>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</si>
  <si>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</si>
  <si>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</si>
  <si>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</si>
  <si>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</si>
  <si>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</si>
  <si>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</si>
  <si>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</si>
  <si>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</si>
  <si>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</si>
  <si>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</si>
  <si>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</si>
  <si>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</si>
  <si>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</si>
  <si>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</si>
  <si>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</si>
  <si>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</si>
  <si>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</si>
  <si>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</si>
  <si>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</si>
  <si>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</si>
  <si>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</si>
  <si>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</si>
  <si>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</si>
  <si>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</si>
  <si>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</si>
  <si>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</si>
  <si>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</si>
  <si>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</si>
  <si>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</si>
  <si>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</si>
  <si>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</si>
  <si>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</si>
  <si>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</si>
  <si>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</si>
  <si>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</si>
  <si>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</si>
  <si>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</si>
  <si>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</si>
  <si>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</si>
  <si>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</si>
  <si>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</si>
  <si>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</si>
  <si>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</si>
  <si>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</si>
  <si>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</si>
  <si>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</si>
  <si>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</si>
  <si>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</si>
  <si>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</si>
  <si>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</si>
  <si>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</si>
  <si>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</si>
  <si>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</si>
  <si>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</si>
  <si>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</si>
  <si>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</si>
  <si>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</si>
  <si>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</si>
  <si>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</si>
  <si>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</si>
  <si>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</si>
  <si>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</si>
  <si>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</si>
  <si>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</si>
  <si>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</si>
  <si>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</si>
  <si>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</si>
  <si>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</si>
  <si>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</si>
  <si>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</si>
  <si>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</si>
  <si>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</si>
  <si>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</si>
  <si>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</si>
  <si>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</si>
  <si>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</si>
  <si>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</si>
  <si>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</si>
  <si>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</si>
  <si>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</si>
  <si>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</si>
  <si>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</si>
  <si>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</si>
  <si>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</si>
  <si>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</si>
  <si>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</si>
  <si>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</si>
  <si>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</si>
  <si>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</si>
  <si>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</si>
  <si>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</si>
  <si>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</si>
  <si>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</si>
  <si>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</si>
  <si>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</si>
  <si>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</si>
  <si>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</si>
  <si>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</si>
  <si>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</si>
  <si>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</si>
  <si>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</si>
  <si>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</si>
  <si>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</si>
  <si>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</si>
  <si>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</si>
  <si>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</si>
  <si>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</si>
  <si>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</si>
  <si>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</si>
  <si>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</si>
  <si>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</si>
  <si>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</si>
  <si>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</si>
  <si>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</si>
  <si>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</si>
  <si>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</si>
  <si>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</si>
  <si>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</si>
  <si>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</si>
  <si>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</si>
  <si>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</si>
  <si>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</si>
  <si>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</si>
  <si>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</si>
  <si>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</si>
  <si>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</si>
  <si>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</si>
  <si>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</si>
  <si>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</si>
  <si>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</si>
  <si>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</si>
  <si>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</si>
  <si>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</si>
  <si>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</si>
  <si>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</si>
  <si>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</si>
  <si>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</si>
  <si>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</si>
  <si>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</si>
  <si>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</si>
  <si>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</si>
  <si>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</si>
  <si>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</si>
  <si>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</si>
  <si>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</si>
  <si>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</si>
  <si>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</si>
  <si>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</si>
  <si>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</si>
  <si>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</si>
  <si>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</si>
  <si>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</si>
  <si>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</si>
  <si>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</si>
  <si>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</si>
  <si>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</si>
  <si>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</si>
  <si>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</si>
  <si>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</si>
  <si>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</si>
  <si>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</si>
  <si>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</si>
  <si>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</si>
  <si>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</si>
  <si>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</si>
  <si>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</si>
  <si>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</si>
  <si>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</si>
  <si>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</si>
  <si>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</si>
  <si>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</si>
  <si>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</si>
  <si>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</si>
  <si>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</si>
  <si>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</si>
  <si>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</si>
  <si>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</si>
  <si>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</si>
  <si>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</si>
  <si>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</si>
  <si>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</si>
  <si>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</si>
  <si>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</si>
  <si>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</si>
  <si>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</si>
  <si>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</si>
  <si>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</si>
  <si>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</si>
  <si>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</si>
  <si>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</si>
  <si>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</si>
  <si>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</si>
  <si>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</si>
  <si>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</si>
  <si>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</si>
  <si>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</si>
  <si>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</si>
  <si>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</si>
  <si>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</si>
  <si>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</si>
  <si>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</si>
  <si>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</si>
  <si>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</si>
  <si>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</si>
  <si>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</si>
  <si>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</si>
  <si>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</si>
  <si>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</si>
  <si>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</si>
  <si>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</si>
  <si>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</si>
  <si>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</si>
  <si>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</si>
  <si>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</si>
  <si>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</si>
  <si>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</si>
  <si>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</si>
  <si>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</si>
  <si>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</si>
  <si>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</si>
  <si>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</si>
  <si>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</si>
  <si>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</si>
  <si>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</si>
  <si>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</si>
  <si>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</si>
  <si>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</si>
  <si>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</si>
  <si>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</si>
  <si>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</si>
  <si>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</si>
  <si>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</si>
  <si>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</si>
  <si>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</si>
  <si>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</si>
  <si>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</si>
  <si>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</si>
  <si>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</si>
  <si>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</si>
  <si>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</si>
  <si>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</si>
  <si>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</si>
  <si>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</si>
  <si>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</si>
  <si>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</si>
  <si>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</si>
  <si>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</si>
  <si>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</si>
  <si>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</si>
  <si>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</si>
  <si>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</si>
  <si>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</si>
  <si>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</si>
  <si>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</si>
  <si>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</si>
  <si>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</si>
  <si>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</si>
  <si>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</si>
  <si>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</si>
  <si>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</si>
  <si>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</si>
  <si>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</si>
  <si>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</si>
  <si>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</si>
  <si>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</si>
  <si>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</si>
  <si>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</si>
  <si>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</si>
  <si>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</si>
  <si>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</si>
  <si>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</si>
  <si>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</si>
  <si>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</si>
  <si>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</si>
  <si>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</si>
  <si>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</si>
  <si>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</si>
  <si>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</si>
  <si>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</si>
  <si>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</si>
  <si>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</si>
  <si>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</si>
  <si>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</si>
  <si>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</si>
  <si>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</si>
  <si>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</si>
  <si>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</si>
  <si>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</si>
  <si>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</si>
  <si>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</si>
  <si>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</si>
  <si>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</si>
  <si>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</si>
  <si>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</si>
  <si>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</si>
  <si>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</si>
  <si>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</si>
  <si>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</si>
  <si>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</si>
  <si>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</si>
  <si>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</si>
  <si>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</si>
  <si>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</si>
  <si>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</si>
  <si>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</si>
  <si>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</si>
  <si>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</si>
  <si>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</si>
  <si>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</si>
  <si>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</si>
  <si>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</si>
  <si>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</si>
  <si>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</si>
  <si>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</si>
  <si>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</si>
  <si>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</si>
  <si>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</si>
  <si>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</si>
  <si>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</si>
  <si>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</si>
  <si>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</si>
  <si>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</si>
  <si>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</si>
  <si>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</si>
  <si>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</si>
  <si>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</si>
  <si>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</si>
  <si>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</si>
  <si>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</si>
  <si>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</si>
  <si>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</si>
  <si>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</si>
  <si>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</si>
  <si>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</si>
  <si>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</si>
  <si>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</si>
  <si>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</si>
  <si>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</si>
  <si>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</si>
  <si>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</si>
  <si>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</si>
  <si>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</si>
  <si>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</si>
  <si>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</si>
  <si>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</si>
  <si>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</si>
  <si>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</si>
  <si>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</si>
  <si>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</si>
  <si>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</si>
  <si>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</si>
  <si>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</si>
  <si>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</si>
  <si>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</si>
  <si>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</si>
  <si>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</si>
  <si>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</si>
  <si>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</si>
  <si>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</si>
  <si>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</si>
  <si>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</si>
  <si>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</si>
  <si>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</si>
  <si>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</si>
  <si>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</si>
  <si>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</si>
  <si>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</si>
  <si>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</si>
  <si>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</si>
  <si>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</si>
  <si>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</si>
  <si>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</si>
  <si>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</si>
  <si>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</si>
  <si>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</si>
  <si>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</si>
  <si>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</si>
  <si>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</si>
  <si>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</si>
  <si>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</si>
  <si>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</si>
  <si>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</si>
  <si>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</si>
  <si>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</si>
  <si>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</si>
  <si>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</si>
  <si>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</si>
  <si>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</si>
  <si>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</si>
  <si>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</si>
  <si>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</si>
  <si>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</si>
  <si>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</si>
  <si>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</si>
  <si>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</si>
  <si>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</si>
  <si>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</si>
  <si>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</si>
  <si>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</si>
  <si>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</si>
  <si>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</si>
  <si>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</si>
  <si>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</si>
  <si>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</si>
  <si>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</si>
  <si>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</si>
  <si>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</si>
  <si>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</si>
  <si>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</si>
  <si>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</si>
  <si>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</si>
  <si>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</si>
  <si>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</si>
  <si>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</si>
  <si>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</si>
  <si>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</si>
  <si>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</si>
  <si>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</si>
  <si>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</si>
  <si>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</si>
  <si>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</si>
  <si>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</si>
  <si>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</si>
  <si>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</si>
  <si>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</si>
  <si>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</si>
  <si>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</si>
  <si>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</si>
  <si>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</si>
  <si>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</si>
  <si>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</si>
  <si>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</si>
  <si>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</si>
  <si>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</si>
  <si>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</si>
  <si>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</si>
  <si>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</si>
  <si>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</si>
  <si>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</si>
  <si>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</si>
  <si>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</si>
  <si>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</si>
  <si>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</si>
  <si>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</si>
  <si>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</si>
  <si>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</si>
  <si>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</si>
  <si>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</si>
  <si>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</si>
  <si>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</si>
  <si>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</si>
  <si>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</si>
  <si>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</si>
  <si>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</si>
  <si>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</si>
  <si>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</si>
  <si>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</si>
  <si>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</si>
  <si>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</si>
  <si>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</si>
  <si>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</si>
  <si>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</si>
  <si>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</si>
  <si>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</si>
  <si>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</si>
  <si>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</si>
  <si>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</si>
  <si>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</si>
  <si>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</si>
  <si>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</si>
  <si>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</si>
  <si>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</si>
  <si>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</si>
  <si>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</si>
  <si>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</si>
  <si>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</si>
  <si>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</si>
  <si>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</si>
  <si>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</si>
  <si>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</si>
  <si>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</si>
  <si>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</si>
  <si>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</si>
  <si>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</si>
  <si>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</si>
  <si>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</si>
  <si>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</si>
  <si>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</si>
  <si>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</si>
  <si>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</si>
  <si>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</si>
  <si>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</si>
  <si>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</si>
  <si>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</si>
  <si>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</si>
  <si>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</si>
  <si>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</si>
  <si>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</si>
  <si>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</si>
  <si>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</si>
  <si>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</si>
  <si>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</si>
  <si>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</si>
  <si>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</si>
  <si>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</si>
  <si>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</si>
  <si>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</si>
  <si>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</si>
  <si>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</si>
  <si>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</si>
  <si>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</si>
  <si>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</si>
  <si>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</si>
  <si>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</si>
  <si>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</si>
  <si>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</si>
  <si>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</si>
  <si>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</si>
  <si>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</si>
  <si>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</si>
  <si>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</si>
  <si>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</si>
  <si>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</si>
  <si>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</si>
  <si>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</si>
  <si>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</si>
  <si>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</si>
  <si>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</si>
  <si>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</si>
  <si>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</si>
  <si>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</si>
  <si>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</si>
  <si>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</si>
  <si>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</si>
  <si>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</si>
  <si>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</si>
  <si>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</si>
  <si>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</si>
  <si>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</si>
  <si>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</si>
  <si>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</si>
  <si>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</si>
  <si>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</si>
  <si>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</si>
  <si>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</si>
  <si>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</si>
  <si>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</si>
  <si>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</si>
  <si>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</si>
  <si>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</si>
  <si>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</si>
  <si>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</si>
  <si>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</si>
  <si>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</si>
  <si>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</si>
  <si>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</si>
  <si>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</si>
  <si>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</si>
  <si>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</si>
  <si>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</si>
  <si>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</si>
  <si>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</si>
  <si>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</si>
  <si>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</si>
  <si>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</si>
  <si>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</si>
  <si>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</si>
  <si>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</si>
  <si>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</si>
  <si>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</si>
  <si>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</si>
  <si>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</si>
  <si>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</si>
  <si>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</si>
  <si>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</si>
  <si>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</si>
  <si>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</si>
  <si>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</si>
  <si>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</si>
  <si>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</si>
  <si>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</si>
  <si>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</si>
  <si>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</si>
  <si>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</si>
  <si>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</si>
  <si>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</si>
  <si>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</si>
  <si>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</si>
  <si>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</si>
  <si>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</si>
  <si>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</si>
  <si>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</si>
  <si>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</si>
  <si>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</si>
  <si>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</si>
  <si>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</si>
  <si>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</si>
  <si>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</si>
  <si>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</si>
  <si>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</si>
  <si>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</si>
  <si>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</si>
  <si>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</si>
  <si>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</si>
  <si>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</si>
  <si>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</si>
  <si>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</si>
  <si>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</si>
  <si>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</si>
  <si>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</si>
  <si>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</si>
  <si>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</si>
  <si>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</si>
  <si>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</si>
  <si>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</si>
  <si>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</si>
  <si>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</si>
  <si>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</si>
  <si>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</si>
  <si>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</si>
  <si>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</si>
  <si>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</si>
  <si>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</si>
  <si>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</si>
  <si>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</si>
  <si>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</si>
  <si>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</si>
  <si>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</si>
  <si>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</si>
  <si>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</si>
  <si>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</si>
  <si>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</si>
  <si>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</si>
  <si>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</si>
  <si>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</si>
  <si>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</si>
  <si>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</si>
  <si>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</si>
  <si>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</si>
  <si>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</si>
  <si>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</si>
  <si>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</si>
  <si>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</si>
  <si>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</si>
  <si>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</si>
  <si>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</si>
  <si>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</si>
  <si>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</si>
  <si>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</si>
  <si>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</si>
  <si>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</si>
  <si>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</si>
  <si>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</si>
  <si>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</si>
  <si>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</si>
  <si>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</si>
  <si>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</si>
  <si>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</si>
  <si>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</si>
  <si>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</si>
  <si>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</si>
  <si>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</si>
  <si>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</si>
  <si>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</si>
  <si>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</si>
  <si>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</si>
  <si>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</si>
  <si>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</si>
  <si>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</si>
  <si>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</si>
  <si>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</si>
  <si>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</si>
  <si>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</si>
  <si>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</si>
  <si>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</si>
  <si>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</si>
  <si>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</si>
  <si>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</si>
  <si>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</si>
  <si>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</si>
  <si>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</si>
  <si>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</si>
  <si>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</si>
  <si>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</si>
  <si>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</si>
  <si>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</si>
  <si>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</si>
  <si>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</si>
  <si>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</si>
  <si>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</si>
  <si>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</si>
  <si>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</si>
  <si>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</si>
  <si>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</si>
  <si>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</si>
  <si>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</si>
  <si>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</si>
  <si>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</si>
  <si>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</si>
  <si>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</si>
  <si>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</si>
  <si>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</si>
  <si>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</si>
  <si>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</si>
  <si>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</si>
  <si>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</si>
  <si>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</si>
  <si>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</si>
  <si>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</si>
  <si>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</si>
  <si>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</si>
  <si>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</si>
  <si>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</si>
  <si>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</si>
  <si>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</si>
  <si>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</si>
  <si>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</si>
  <si>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</si>
  <si>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</si>
  <si>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</si>
  <si>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</si>
  <si>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</si>
  <si>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</si>
  <si>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</si>
  <si>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</si>
  <si>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</si>
  <si>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</si>
  <si>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</si>
  <si>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</si>
  <si>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</si>
  <si>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</si>
  <si>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</si>
  <si>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</si>
  <si>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</si>
  <si>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</si>
  <si>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</si>
  <si>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</si>
  <si>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</si>
  <si>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</si>
  <si>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</si>
  <si>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</si>
  <si>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</si>
  <si>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</si>
  <si>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</si>
  <si>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</si>
  <si>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</si>
  <si>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</si>
  <si>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</si>
  <si>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</si>
  <si>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</si>
  <si>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</si>
  <si>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</si>
  <si>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</si>
  <si>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</si>
  <si>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</si>
  <si>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</si>
  <si>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</si>
  <si>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</si>
  <si>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</si>
  <si>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</si>
  <si>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</si>
  <si>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</si>
  <si>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</si>
  <si>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</si>
  <si>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</si>
  <si>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</si>
  <si>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</si>
  <si>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</si>
  <si>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</si>
  <si>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</si>
  <si>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</si>
  <si>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</si>
  <si>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</si>
  <si>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</si>
  <si>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</si>
  <si>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</si>
  <si>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</si>
  <si>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</si>
  <si>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</si>
  <si>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</si>
  <si>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</si>
  <si>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</si>
  <si>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</si>
  <si>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</si>
  <si>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</si>
  <si>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</si>
  <si>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</si>
  <si>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</si>
  <si>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</si>
  <si>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</si>
  <si>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</si>
  <si>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</si>
  <si>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</si>
  <si>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</si>
  <si>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</si>
  <si>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</si>
  <si>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</si>
  <si>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</si>
  <si>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</si>
  <si>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</si>
  <si>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</si>
  <si>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</si>
  <si>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</si>
  <si>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</si>
  <si>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</si>
  <si>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</si>
  <si>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</si>
  <si>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</si>
  <si>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</si>
  <si>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</si>
  <si>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</si>
  <si>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</si>
  <si>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</si>
  <si>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</si>
  <si>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</si>
  <si>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</si>
  <si>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</si>
  <si>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</si>
  <si>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</si>
  <si>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</si>
  <si>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</si>
  <si>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</si>
  <si>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</si>
  <si>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</si>
  <si>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</si>
  <si>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</si>
  <si>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</si>
  <si>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</si>
  <si>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</si>
  <si>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</si>
  <si>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</si>
  <si>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</si>
  <si>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</si>
  <si>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</si>
  <si>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</si>
  <si>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</si>
  <si>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</si>
  <si>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</si>
  <si>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</si>
  <si>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</si>
  <si>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</si>
  <si>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</si>
  <si>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</si>
  <si>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</si>
  <si>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</si>
  <si>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</si>
  <si>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</si>
  <si>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</si>
  <si>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</si>
  <si>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</si>
  <si>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</si>
  <si>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</si>
  <si>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</si>
  <si>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</si>
  <si>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</si>
  <si>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</si>
  <si>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</si>
  <si>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</si>
  <si>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</si>
  <si>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</si>
  <si>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</si>
  <si>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</si>
  <si>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</si>
  <si>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</si>
  <si>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</si>
  <si>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</si>
  <si>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</si>
  <si>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</si>
  <si>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</si>
  <si>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</si>
  <si>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</si>
  <si>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</si>
  <si>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</si>
  <si>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</si>
  <si>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</si>
  <si>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</si>
  <si>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</si>
  <si>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</si>
  <si>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</si>
  <si>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</si>
  <si>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</si>
  <si>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</si>
  <si>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</si>
  <si>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</si>
  <si>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</si>
  <si>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</si>
  <si>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</si>
  <si>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</si>
  <si>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</si>
  <si>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</si>
  <si>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</si>
  <si>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</si>
  <si>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</si>
  <si>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</si>
  <si>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</si>
  <si>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</si>
  <si>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</si>
  <si>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</si>
  <si>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</si>
  <si>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</si>
  <si>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</si>
  <si>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</si>
  <si>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</si>
  <si>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</si>
  <si>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</si>
  <si>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</si>
  <si>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</si>
  <si>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</si>
  <si>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</si>
  <si>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</si>
  <si>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</si>
  <si>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</si>
  <si>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</si>
  <si>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</si>
  <si>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</si>
  <si>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</si>
  <si>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</si>
  <si>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</si>
  <si>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</si>
  <si>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</si>
  <si>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</si>
  <si>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</si>
  <si>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</si>
  <si>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</si>
  <si>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</si>
  <si>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</si>
  <si>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</si>
  <si>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</si>
  <si>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</si>
  <si>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</si>
  <si>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</si>
  <si>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</si>
  <si>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</si>
  <si>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</si>
  <si>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</si>
  <si>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</si>
  <si>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</si>
  <si>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</si>
  <si>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</si>
  <si>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</si>
  <si>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</si>
  <si>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</si>
  <si>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</si>
  <si>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</si>
  <si>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</si>
  <si>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</si>
  <si>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</si>
  <si>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</si>
  <si>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</si>
  <si>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</si>
  <si>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</si>
  <si>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</si>
  <si>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</si>
  <si>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</si>
  <si>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</si>
  <si>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</si>
  <si>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</si>
  <si>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</si>
  <si>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</si>
  <si>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</si>
  <si>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</si>
  <si>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</si>
  <si>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</si>
  <si>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</si>
  <si>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</si>
  <si>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</si>
  <si>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</si>
  <si>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</si>
  <si>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</si>
  <si>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</si>
  <si>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</si>
  <si>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</si>
  <si>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</si>
  <si>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</si>
  <si>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</si>
  <si>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</si>
  <si>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</si>
  <si>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</si>
  <si>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</si>
  <si>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</si>
  <si>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</si>
  <si>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</si>
  <si>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</si>
  <si>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</si>
  <si>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</si>
  <si>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</si>
  <si>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</si>
  <si>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</si>
  <si>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</si>
  <si>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</si>
  <si>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</si>
  <si>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</si>
  <si>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</si>
  <si>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</si>
  <si>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</si>
  <si>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</si>
  <si>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</si>
  <si>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</si>
  <si>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</si>
  <si>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</si>
  <si>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</si>
  <si>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</si>
  <si>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</si>
  <si>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</si>
  <si>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</si>
  <si>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</si>
  <si>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</si>
  <si>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</si>
  <si>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</si>
  <si>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</si>
  <si>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</si>
  <si>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</si>
  <si>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</si>
  <si>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</si>
  <si>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</si>
  <si>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</si>
  <si>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</si>
  <si>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</si>
  <si>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</si>
  <si>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</si>
  <si>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</si>
  <si>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</si>
  <si>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</si>
  <si>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</si>
  <si>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</si>
  <si>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</si>
  <si>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</si>
  <si>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</si>
  <si>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</si>
  <si>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</si>
  <si>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</si>
  <si>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</si>
  <si>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</si>
  <si>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</si>
  <si>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</si>
  <si>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</si>
  <si>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</si>
  <si>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</si>
  <si>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</si>
  <si>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</si>
  <si>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</si>
  <si>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</si>
  <si>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</si>
  <si>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</si>
  <si>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</si>
  <si>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</si>
  <si>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</si>
  <si>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</si>
  <si>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</si>
  <si>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</si>
  <si>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</si>
  <si>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</si>
  <si>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</si>
  <si>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</si>
  <si>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</si>
  <si>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</si>
  <si>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</si>
  <si>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</si>
  <si>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</si>
  <si>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</si>
  <si>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</si>
  <si>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</si>
  <si>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</si>
  <si>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</si>
  <si>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</si>
  <si>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</si>
  <si>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</si>
  <si>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</si>
  <si>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</si>
  <si>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</si>
  <si>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</si>
  <si>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</si>
  <si>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</si>
  <si>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</si>
  <si>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</si>
  <si>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</si>
  <si>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</si>
  <si>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</si>
  <si>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</si>
  <si>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</si>
  <si>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</si>
  <si>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</si>
  <si>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</si>
  <si>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</si>
  <si>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</si>
  <si>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</si>
  <si>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</si>
  <si>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</si>
  <si>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</si>
  <si>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</si>
  <si>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</si>
  <si>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</si>
  <si>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</si>
  <si>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</si>
  <si>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</si>
  <si>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</si>
  <si>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</si>
  <si>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</si>
  <si>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</si>
  <si>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</si>
  <si>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</si>
  <si>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</si>
  <si>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</si>
  <si>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</si>
  <si>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</si>
  <si>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</si>
  <si>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</si>
  <si>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</si>
  <si>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</si>
  <si>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</si>
  <si>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</si>
  <si>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</si>
  <si>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</si>
  <si>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</si>
  <si>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</si>
  <si>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</si>
  <si>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</si>
  <si>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</si>
  <si>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</si>
  <si>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</si>
  <si>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</si>
  <si>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</si>
  <si>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</si>
  <si>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</si>
  <si>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</si>
  <si>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</si>
  <si>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</si>
  <si>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</si>
  <si>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</si>
  <si>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</si>
  <si>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</si>
  <si>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</si>
  <si>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</si>
  <si>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</si>
  <si>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</si>
  <si>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</si>
  <si>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</si>
  <si>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</si>
  <si>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</si>
  <si>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</si>
  <si>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</si>
  <si>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</si>
  <si>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</si>
  <si>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</si>
  <si>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</si>
  <si>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</si>
  <si>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</si>
  <si>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</si>
  <si>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</si>
  <si>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</si>
  <si>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</si>
  <si>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</si>
  <si>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</si>
  <si>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</si>
  <si>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</si>
  <si>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</si>
  <si>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</si>
  <si>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</si>
  <si>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</si>
  <si>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</si>
  <si>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</si>
  <si>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</si>
  <si>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</si>
  <si>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</si>
  <si>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</si>
  <si>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</si>
  <si>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</si>
  <si>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</si>
  <si>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</si>
  <si>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</si>
  <si>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</si>
  <si>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</si>
  <si>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</si>
  <si>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</si>
  <si>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</si>
  <si>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</si>
  <si>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</si>
  <si>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</si>
  <si>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</si>
  <si>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</si>
  <si>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</si>
  <si>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</si>
  <si>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</si>
  <si>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</si>
  <si>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</si>
  <si>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</si>
  <si>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</si>
  <si>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</si>
  <si>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</si>
  <si>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</si>
  <si>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</si>
  <si>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</si>
  <si>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</si>
  <si>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</si>
  <si>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</si>
  <si>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</si>
  <si>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</si>
  <si>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</si>
  <si>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</si>
  <si>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</si>
  <si>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</si>
  <si>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</si>
  <si>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</si>
  <si>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</si>
  <si>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</si>
  <si>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</si>
  <si>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</si>
  <si>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</si>
  <si>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</si>
  <si>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</si>
  <si>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</si>
  <si>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</si>
  <si>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</si>
  <si>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</si>
  <si>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</si>
  <si>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</si>
  <si>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</si>
  <si>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</si>
  <si>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</si>
  <si>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</si>
  <si>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</si>
  <si>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</si>
  <si>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</si>
  <si>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</si>
  <si>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</si>
  <si>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</si>
  <si>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</si>
  <si>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</si>
  <si>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</si>
  <si>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</si>
  <si>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</si>
  <si>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</si>
  <si>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</si>
  <si>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</si>
  <si>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</si>
  <si>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</si>
  <si>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</si>
  <si>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</si>
  <si>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</si>
  <si>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</si>
  <si>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</si>
  <si>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</si>
  <si>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</si>
  <si>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</si>
  <si>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</si>
  <si>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</si>
  <si>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</si>
  <si>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</si>
  <si>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</si>
  <si>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</si>
  <si>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</si>
  <si>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</si>
  <si>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</si>
  <si>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</si>
  <si>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</si>
  <si>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</si>
  <si>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</si>
  <si>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</si>
  <si>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</si>
  <si>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</si>
  <si>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</si>
  <si>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</si>
  <si>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</si>
  <si>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</si>
  <si>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</si>
  <si>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</si>
  <si>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</si>
  <si>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</si>
  <si>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</si>
  <si>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</si>
  <si>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</si>
  <si>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</si>
  <si>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</si>
  <si>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</si>
  <si>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</si>
  <si>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</si>
  <si>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</si>
  <si>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</si>
  <si>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</si>
  <si>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</si>
  <si>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</si>
  <si>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</si>
  <si>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</si>
  <si>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</si>
  <si>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</si>
  <si>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</si>
  <si>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</si>
  <si>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</si>
  <si>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</si>
  <si>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</si>
  <si>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</si>
  <si>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</si>
  <si>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</si>
  <si>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</si>
  <si>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</si>
  <si>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</si>
  <si>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</si>
  <si>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</si>
  <si>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</si>
  <si>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</si>
  <si>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</si>
  <si>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</si>
  <si>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</si>
  <si>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</si>
  <si>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</si>
  <si>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</si>
  <si>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</si>
  <si>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</si>
  <si>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</si>
  <si>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</si>
  <si>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</si>
  <si>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</si>
  <si>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</si>
  <si>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</si>
  <si>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</si>
  <si>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</si>
  <si>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</si>
  <si>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</si>
  <si>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</si>
  <si>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</si>
  <si>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</si>
  <si>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</si>
  <si>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</si>
  <si>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</si>
  <si>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</si>
  <si>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</si>
  <si>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</si>
  <si>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</si>
  <si>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</si>
  <si>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</si>
  <si>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</si>
  <si>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</si>
  <si>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</si>
  <si>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</si>
  <si>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</si>
  <si>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</si>
  <si>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</si>
  <si>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</si>
  <si>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</si>
  <si>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</si>
  <si>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</si>
  <si>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</si>
  <si>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</si>
  <si>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</si>
  <si>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</si>
  <si>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</si>
  <si>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</si>
  <si>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</si>
  <si>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</si>
  <si>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</si>
  <si>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</si>
  <si>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</si>
  <si>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</si>
  <si>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</si>
  <si>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</si>
  <si>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</si>
  <si>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</si>
  <si>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</si>
  <si>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</si>
  <si>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</si>
  <si>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</si>
  <si>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</si>
  <si>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</si>
  <si>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</si>
  <si>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</si>
  <si>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</si>
  <si>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</si>
  <si>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</si>
  <si>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</si>
  <si>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</si>
  <si>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</si>
  <si>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</si>
  <si>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</si>
  <si>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</si>
  <si>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</si>
  <si>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</si>
  <si>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</si>
  <si>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</si>
  <si>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</si>
  <si>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</si>
  <si>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</si>
  <si>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</si>
  <si>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</si>
  <si>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</si>
  <si>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</si>
  <si>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</si>
  <si>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</si>
  <si>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</si>
  <si>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</si>
  <si>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</si>
  <si>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</si>
  <si>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</si>
  <si>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</si>
  <si>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</si>
  <si>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</si>
  <si>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</si>
  <si>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</si>
  <si>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</si>
  <si>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</si>
  <si>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</si>
  <si>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</si>
  <si>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</si>
  <si>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</si>
  <si>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</si>
  <si>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</si>
  <si>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</si>
  <si>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</si>
  <si>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</si>
  <si>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</si>
  <si>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</si>
  <si>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</si>
  <si>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</si>
  <si>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</si>
  <si>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</si>
  <si>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</si>
  <si>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</si>
  <si>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</si>
  <si>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</si>
  <si>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</si>
  <si>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</si>
  <si>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</si>
  <si>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</si>
  <si>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</si>
  <si>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</si>
  <si>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</si>
  <si>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</si>
  <si>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</si>
  <si>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</si>
  <si>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</si>
  <si>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</si>
  <si>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</si>
  <si>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</si>
  <si>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</si>
  <si>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</si>
  <si>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</si>
  <si>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</si>
  <si>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</si>
  <si>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</si>
  <si>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</si>
  <si>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</si>
  <si>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</si>
  <si>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</si>
  <si>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</si>
  <si>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</si>
  <si>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</si>
  <si>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</si>
  <si>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</si>
  <si>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</si>
  <si>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</si>
  <si>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</si>
  <si>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</si>
  <si>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</si>
  <si>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</si>
  <si>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</si>
  <si>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</si>
  <si>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</si>
  <si>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</si>
  <si>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</si>
  <si>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</si>
  <si>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</si>
  <si>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</si>
  <si>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</si>
  <si>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</si>
  <si>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</si>
  <si>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</si>
  <si>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</si>
  <si>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</si>
  <si>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</si>
  <si>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</si>
  <si>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</si>
  <si>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</si>
  <si>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</si>
  <si>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</si>
  <si>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</si>
  <si>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</si>
  <si>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</si>
  <si>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</si>
  <si>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</si>
  <si>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</si>
  <si>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</si>
  <si>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</si>
  <si>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</si>
  <si>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</si>
  <si>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</si>
  <si>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</si>
  <si>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</si>
  <si>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</si>
  <si>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</si>
  <si>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</si>
  <si>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</si>
  <si>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</si>
  <si>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</si>
  <si>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</si>
  <si>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</si>
  <si>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</si>
  <si>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</si>
  <si>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</si>
  <si>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</si>
  <si>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</si>
  <si>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</si>
  <si>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</si>
  <si>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</si>
  <si>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</si>
  <si>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</si>
  <si>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</si>
  <si>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</si>
  <si>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</si>
  <si>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</si>
  <si>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</si>
  <si>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</si>
  <si>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</si>
  <si>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</si>
  <si>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</si>
  <si>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</si>
  <si>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</si>
  <si>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</si>
  <si>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</si>
  <si>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</si>
  <si>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</si>
  <si>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</si>
  <si>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</si>
  <si>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</si>
  <si>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</si>
  <si>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</si>
  <si>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</si>
  <si>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</si>
  <si>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</si>
  <si>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</si>
  <si>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</si>
  <si>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</si>
  <si>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</si>
  <si>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</si>
  <si>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</si>
  <si>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</si>
  <si>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</si>
  <si>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</si>
  <si>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</si>
  <si>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</si>
  <si>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</si>
  <si>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</si>
  <si>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</si>
  <si>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</si>
  <si>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</si>
  <si>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</si>
  <si>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</si>
  <si>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</si>
  <si>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</si>
  <si>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</si>
  <si>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</si>
  <si>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</si>
  <si>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</si>
  <si>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</si>
  <si>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</si>
  <si>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</si>
  <si>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</si>
  <si>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</si>
  <si>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</si>
  <si>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</si>
  <si>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</si>
  <si>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</si>
  <si>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</si>
  <si>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</si>
  <si>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</si>
  <si>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</si>
  <si>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</si>
  <si>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</si>
  <si>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</si>
  <si>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</si>
  <si>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</si>
  <si>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</si>
  <si>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</si>
  <si>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</si>
  <si>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</si>
  <si>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</si>
  <si>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</si>
  <si>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</si>
  <si>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</si>
  <si>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</si>
  <si>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</si>
  <si>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</si>
  <si>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</si>
  <si>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</si>
  <si>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</si>
  <si>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</si>
  <si>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</si>
  <si>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</si>
  <si>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</si>
  <si>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</si>
  <si>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</si>
  <si>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</si>
  <si>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</si>
  <si>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</si>
  <si>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</si>
  <si>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</si>
  <si>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</si>
  <si>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</si>
  <si>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</si>
  <si>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</si>
  <si>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</si>
  <si>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</si>
  <si>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</si>
  <si>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</si>
  <si>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</si>
  <si>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</si>
  <si>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</si>
  <si>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</si>
  <si>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</si>
  <si>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</si>
  <si>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</si>
  <si>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</si>
  <si>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</si>
  <si>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</si>
  <si>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</si>
  <si>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</si>
  <si>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</si>
  <si>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</si>
  <si>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</si>
  <si>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</si>
  <si>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</si>
  <si>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</si>
  <si>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</si>
  <si>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</si>
  <si>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</si>
  <si>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</si>
  <si>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</si>
  <si>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</si>
  <si>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</si>
  <si>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</si>
  <si>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</si>
  <si>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</si>
  <si>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</si>
  <si>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</si>
  <si>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</si>
  <si>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</si>
  <si>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</si>
  <si>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</si>
  <si>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</si>
  <si>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</si>
  <si>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</si>
  <si>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</si>
  <si>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</si>
  <si>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</si>
  <si>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</si>
  <si>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</si>
  <si>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</si>
  <si>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</si>
  <si>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</si>
  <si>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</si>
  <si>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</si>
  <si>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</si>
  <si>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</si>
  <si>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</si>
  <si>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</si>
  <si>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</si>
  <si>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</si>
  <si>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</si>
  <si>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</si>
  <si>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</si>
  <si>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</si>
  <si>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</si>
  <si>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</si>
  <si>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</si>
  <si>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</si>
  <si>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</si>
  <si>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</si>
  <si>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</si>
  <si>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</si>
  <si>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</si>
  <si>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</si>
  <si>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</si>
  <si>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</si>
  <si>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</si>
  <si>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</si>
  <si>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</si>
  <si>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</si>
  <si>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</si>
  <si>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</si>
  <si>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</si>
  <si>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</si>
  <si>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</si>
  <si>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</si>
  <si>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</si>
  <si>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</si>
  <si>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</si>
  <si>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</si>
  <si>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</si>
  <si>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</si>
  <si>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</si>
  <si>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</si>
  <si>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</si>
  <si>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</si>
  <si>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</si>
  <si>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</si>
  <si>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</si>
  <si>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</si>
  <si>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</si>
  <si>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</si>
  <si>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</si>
  <si>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</si>
  <si>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</si>
  <si>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</si>
  <si>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</si>
  <si>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</si>
  <si>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</si>
  <si>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</si>
  <si>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</si>
  <si>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</si>
  <si>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</si>
  <si>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</si>
  <si>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</si>
  <si>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</si>
  <si>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</si>
  <si>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</si>
  <si>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</si>
  <si>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</si>
  <si>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</si>
  <si>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</si>
  <si>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</si>
  <si>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</si>
  <si>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</si>
  <si>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</si>
  <si>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</si>
  <si>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</si>
  <si>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</si>
  <si>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</si>
  <si>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</si>
  <si>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</si>
  <si>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</si>
  <si>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</si>
  <si>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</si>
  <si>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</si>
  <si>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</si>
  <si>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</si>
  <si>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</si>
  <si>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</si>
  <si>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</si>
  <si>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</si>
  <si>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</si>
  <si>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</si>
  <si>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</si>
  <si>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</si>
  <si>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</si>
  <si>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</si>
  <si>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</si>
  <si>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</si>
  <si>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</si>
  <si>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</si>
  <si>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</si>
  <si>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</si>
  <si>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</si>
  <si>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</si>
  <si>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</si>
  <si>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</si>
  <si>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</si>
  <si>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</si>
  <si>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</si>
  <si>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</si>
  <si>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</si>
  <si>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</si>
  <si>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</si>
  <si>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</si>
  <si>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</si>
  <si>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</si>
  <si>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</si>
  <si>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</si>
  <si>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</si>
  <si>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</si>
  <si>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</si>
  <si>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</si>
  <si>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</si>
  <si>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</si>
  <si>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</si>
  <si>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</si>
  <si>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</si>
  <si>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</si>
  <si>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</si>
  <si>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</si>
  <si>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</si>
  <si>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</si>
  <si>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</si>
  <si>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</si>
  <si>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</si>
  <si>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</si>
  <si>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</si>
  <si>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</si>
  <si>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</si>
  <si>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</si>
  <si>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</si>
  <si>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</si>
  <si>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</si>
  <si>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</si>
  <si>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</si>
  <si>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</si>
  <si>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</si>
  <si>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</si>
  <si>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</si>
  <si>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</si>
  <si>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</si>
  <si>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</si>
  <si>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</si>
  <si>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</si>
  <si>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</si>
  <si>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</si>
  <si>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</si>
  <si>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</si>
  <si>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</si>
  <si>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</si>
  <si>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</si>
  <si>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</si>
  <si>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</si>
  <si>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</si>
  <si>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</si>
  <si>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</si>
  <si>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</si>
  <si>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</si>
  <si>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</si>
  <si>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</si>
  <si>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</si>
  <si>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</si>
  <si>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</si>
  <si>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</si>
  <si>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</si>
  <si>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</si>
  <si>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</si>
  <si>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</si>
  <si>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</si>
  <si>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</si>
  <si>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</si>
  <si>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</si>
  <si>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</si>
  <si>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</si>
  <si>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</si>
  <si>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</si>
  <si>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</si>
  <si>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</si>
  <si>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</si>
  <si>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</si>
  <si>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</si>
  <si>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</si>
  <si>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</si>
  <si>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</si>
  <si>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</si>
  <si>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</si>
  <si>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</si>
  <si>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</si>
  <si>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</si>
  <si>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</si>
  <si>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</si>
  <si>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</si>
  <si>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</si>
  <si>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</si>
  <si>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</si>
  <si>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</si>
  <si>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</si>
  <si>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</si>
  <si>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</si>
  <si>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</si>
  <si>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</si>
  <si>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</si>
  <si>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</si>
  <si>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</si>
  <si>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</si>
  <si>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</si>
  <si>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</si>
  <si>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</si>
  <si>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</si>
  <si>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</si>
  <si>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</si>
  <si>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</si>
  <si>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</si>
  <si>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</si>
  <si>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</si>
  <si>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</si>
  <si>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</si>
  <si>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</si>
  <si>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</si>
  <si>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</si>
  <si>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</si>
  <si>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</si>
  <si>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</si>
  <si>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</si>
  <si>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</si>
  <si>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</si>
  <si>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</si>
  <si>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</si>
  <si>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</si>
  <si>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</si>
  <si>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</si>
  <si>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</si>
  <si>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</si>
  <si>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</si>
  <si>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</si>
  <si>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</si>
  <si>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</si>
  <si>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</si>
  <si>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</si>
  <si>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</si>
  <si>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</si>
  <si>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</si>
  <si>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</si>
  <si>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</si>
  <si>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</si>
  <si>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</si>
  <si>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</si>
  <si>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</si>
  <si>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</si>
  <si>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</si>
  <si>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</si>
  <si>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</si>
  <si>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</si>
  <si>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</si>
  <si>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</si>
  <si>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</si>
  <si>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</si>
  <si>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</si>
  <si>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</si>
  <si>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</si>
  <si>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</si>
  <si>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</si>
  <si>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</si>
  <si>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</si>
  <si>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</si>
  <si>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</si>
  <si>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</si>
  <si>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</si>
  <si>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</si>
  <si>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</si>
  <si>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</si>
  <si>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</si>
  <si>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</si>
  <si>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</si>
  <si>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</si>
  <si>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</si>
  <si>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</si>
  <si>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</si>
  <si>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</si>
  <si>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</si>
  <si>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</si>
  <si>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</si>
  <si>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</si>
  <si>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</si>
  <si>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</si>
  <si>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</si>
  <si>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</si>
  <si>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</si>
  <si>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</si>
  <si>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</si>
  <si>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</si>
  <si>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</si>
  <si>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</si>
  <si>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</si>
  <si>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</si>
  <si>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</si>
  <si>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</si>
  <si>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</si>
  <si>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</si>
  <si>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</si>
  <si>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</si>
  <si>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</si>
  <si>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</si>
  <si>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</si>
  <si>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</si>
  <si>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</si>
  <si>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</si>
  <si>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</si>
  <si>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</si>
  <si>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</si>
  <si>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</si>
  <si>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</si>
  <si>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</si>
  <si>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</si>
  <si>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</si>
  <si>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</si>
  <si>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</si>
  <si>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</si>
  <si>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</si>
  <si>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</si>
  <si>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</si>
  <si>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</si>
  <si>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</si>
  <si>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</si>
  <si>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</si>
  <si>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</si>
  <si>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</si>
  <si>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</si>
  <si>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</si>
  <si>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</si>
  <si>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</si>
  <si>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</si>
  <si>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</si>
  <si>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</si>
  <si>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</si>
  <si>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</si>
  <si>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</si>
  <si>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</si>
  <si>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</si>
  <si>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</si>
  <si>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</si>
  <si>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</si>
  <si>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</si>
  <si>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</si>
  <si>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</si>
  <si>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</si>
  <si>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</si>
  <si>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</si>
  <si>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</si>
  <si>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</si>
  <si>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</si>
  <si>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</si>
  <si>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</si>
  <si>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</si>
  <si>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</si>
  <si>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</si>
  <si>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</si>
  <si>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</si>
  <si>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</si>
  <si>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</si>
  <si>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</si>
  <si>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</si>
  <si>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</si>
  <si>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</si>
  <si>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</si>
  <si>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</si>
  <si>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</si>
  <si>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</si>
  <si>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</si>
  <si>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</si>
  <si>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</si>
  <si>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</si>
  <si>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</si>
  <si>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</si>
  <si>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</si>
  <si>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</si>
  <si>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</si>
  <si>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</si>
  <si>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</si>
  <si>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</si>
  <si>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</si>
  <si>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</si>
  <si>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</si>
  <si>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</si>
  <si>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</si>
  <si>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</si>
  <si>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</si>
  <si>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</si>
  <si>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</si>
  <si>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</si>
  <si>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</si>
  <si>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</si>
  <si>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</si>
  <si>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</si>
  <si>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</si>
  <si>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</si>
  <si>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</si>
  <si>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</si>
  <si>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</si>
  <si>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</si>
  <si>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</si>
  <si>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</si>
  <si>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</si>
  <si>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</si>
  <si>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</si>
  <si>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</si>
  <si>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</si>
  <si>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</si>
  <si>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</si>
  <si>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</si>
  <si>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</si>
  <si>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</si>
  <si>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</si>
  <si>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</si>
  <si>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</si>
  <si>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</si>
  <si>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</si>
  <si>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</si>
  <si>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</si>
  <si>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</si>
  <si>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</si>
  <si>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</si>
  <si>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</si>
  <si>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</si>
  <si>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</si>
  <si>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</si>
  <si>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</si>
  <si>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</si>
  <si>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</si>
  <si>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</si>
  <si>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</si>
  <si>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</si>
  <si>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</si>
  <si>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</si>
  <si>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</si>
  <si>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</si>
  <si>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</si>
  <si>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</si>
  <si>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</si>
  <si>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</si>
  <si>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</si>
  <si>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</si>
  <si>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</si>
  <si>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</si>
  <si>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</si>
  <si>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</si>
  <si>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</si>
  <si>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</si>
  <si>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</si>
  <si>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</si>
  <si>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</si>
  <si>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</si>
  <si>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</si>
  <si>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</si>
  <si>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</si>
  <si>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</si>
  <si>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</si>
  <si>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</si>
  <si>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</si>
  <si>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</si>
  <si>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</si>
  <si>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</si>
  <si>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</si>
  <si>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</si>
  <si>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</si>
  <si>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</si>
  <si>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</si>
  <si>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</si>
  <si>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</si>
  <si>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</si>
  <si>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</si>
  <si>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</si>
  <si>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</si>
  <si>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</si>
  <si>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</si>
  <si>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</si>
  <si>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</si>
  <si>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</si>
  <si>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</si>
  <si>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</si>
  <si>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</si>
  <si>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</si>
  <si>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</si>
  <si>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</si>
  <si>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</si>
  <si>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</si>
  <si>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</si>
  <si>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</si>
  <si>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</si>
  <si>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</si>
  <si>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</si>
  <si>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</si>
  <si>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</si>
  <si>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</si>
  <si>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</si>
  <si>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</si>
  <si>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</si>
  <si>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</si>
  <si>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</si>
  <si>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</si>
  <si>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</si>
  <si>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</si>
  <si>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</si>
  <si>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</si>
  <si>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</si>
  <si>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</si>
  <si>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</si>
  <si>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</si>
  <si>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</si>
  <si>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</si>
  <si>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</si>
  <si>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</si>
  <si>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</si>
  <si>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</si>
  <si>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</si>
  <si>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</si>
  <si>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</si>
  <si>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</si>
  <si>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</si>
  <si>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</si>
  <si>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</si>
  <si>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</si>
  <si>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</si>
  <si>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</si>
  <si>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</si>
  <si>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</si>
  <si>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</si>
  <si>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</si>
  <si>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</si>
  <si>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</si>
  <si>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</si>
  <si>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</si>
  <si>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</si>
  <si>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</si>
  <si>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</si>
  <si>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</si>
  <si>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</si>
  <si>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</si>
  <si>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</si>
  <si>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</si>
  <si>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</si>
  <si>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</si>
  <si>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</si>
  <si>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</si>
  <si>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</si>
  <si>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</si>
  <si>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</si>
  <si>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</si>
  <si>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</si>
  <si>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</si>
  <si>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</si>
  <si>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</si>
  <si>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</si>
  <si>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</si>
  <si>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</si>
  <si>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</si>
  <si>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</si>
  <si>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</si>
  <si>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</si>
  <si>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</si>
  <si>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</si>
  <si>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</si>
  <si>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</si>
  <si>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</si>
  <si>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</si>
  <si>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</si>
  <si>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</si>
  <si>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</si>
  <si>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</si>
  <si>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</si>
  <si>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</si>
  <si>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</si>
  <si>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</si>
  <si>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</si>
  <si>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</si>
  <si>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</si>
  <si>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</si>
  <si>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</si>
  <si>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</si>
  <si>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</si>
  <si>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</si>
  <si>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</si>
  <si>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</si>
  <si>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</si>
  <si>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</si>
  <si>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</si>
  <si>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</si>
  <si>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</si>
  <si>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</si>
  <si>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</si>
  <si>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</si>
  <si>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</si>
  <si>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</si>
  <si>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</si>
  <si>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</si>
  <si>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</si>
  <si>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</si>
  <si>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</si>
  <si>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</si>
  <si>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</si>
  <si>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</si>
  <si>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</si>
  <si>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</si>
  <si>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</si>
  <si>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</si>
  <si>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</si>
  <si>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</si>
  <si>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</si>
  <si>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</si>
  <si>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</si>
  <si>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</si>
  <si>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</si>
  <si>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</si>
  <si>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</si>
  <si>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</si>
  <si>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</si>
  <si>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</si>
  <si>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</si>
  <si>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</si>
  <si>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</si>
  <si>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</si>
  <si>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</si>
  <si>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</si>
  <si>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</si>
  <si>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</si>
  <si>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</si>
  <si>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</si>
  <si>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</si>
  <si>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</si>
  <si>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</si>
  <si>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</si>
  <si>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</si>
  <si>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</si>
  <si>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</si>
  <si>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</si>
  <si>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</si>
  <si>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</si>
  <si>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</si>
  <si>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</si>
  <si>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</si>
  <si>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</si>
  <si>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</si>
  <si>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</si>
  <si>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</si>
  <si>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</si>
  <si>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</si>
  <si>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</si>
  <si>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</si>
  <si>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</si>
  <si>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</si>
  <si>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</si>
  <si>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</si>
  <si>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</si>
  <si>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</si>
  <si>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</si>
  <si>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</si>
  <si>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</si>
  <si>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</si>
  <si>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</si>
  <si>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</si>
  <si>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</si>
  <si>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</si>
  <si>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</si>
  <si>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</si>
  <si>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</si>
  <si>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</si>
  <si>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</si>
  <si>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</si>
  <si>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</si>
  <si>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</si>
  <si>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</si>
  <si>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</si>
  <si>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</si>
  <si>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</si>
  <si>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</si>
  <si>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</si>
  <si>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</si>
  <si>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</si>
  <si>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</si>
  <si>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</si>
  <si>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</si>
  <si>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</si>
  <si>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</si>
  <si>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</si>
  <si>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</si>
  <si>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</si>
  <si>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</si>
  <si>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</si>
  <si>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</si>
  <si>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</si>
  <si>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</si>
  <si>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</si>
  <si>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</si>
  <si>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</si>
  <si>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</si>
  <si>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</si>
  <si>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</si>
  <si>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</si>
  <si>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</si>
  <si>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</si>
  <si>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</si>
  <si>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</si>
  <si>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</si>
  <si>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</si>
  <si>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</si>
  <si>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</si>
  <si>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</si>
  <si>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</si>
  <si>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</si>
  <si>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</si>
  <si>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</si>
  <si>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</si>
  <si>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</si>
  <si>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</si>
  <si>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</si>
  <si>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</si>
  <si>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</si>
  <si>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</si>
  <si>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</si>
  <si>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</si>
  <si>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</si>
  <si>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</si>
  <si>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</si>
  <si>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</si>
  <si>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</si>
  <si>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</si>
  <si>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</si>
  <si>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</si>
  <si>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</si>
  <si>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</si>
  <si>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</si>
  <si>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</si>
  <si>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</si>
  <si>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</si>
  <si>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</si>
  <si>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</si>
  <si>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</si>
  <si>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</si>
  <si>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</si>
  <si>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</si>
  <si>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</si>
  <si>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</si>
  <si>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</si>
  <si>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</si>
  <si>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</si>
  <si>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</si>
  <si>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</si>
  <si>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</si>
  <si>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</si>
  <si>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</si>
  <si>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</si>
  <si>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</si>
  <si>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</si>
  <si>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</si>
  <si>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</si>
  <si>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</si>
  <si>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</si>
  <si>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</si>
  <si>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</si>
  <si>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</si>
  <si>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</si>
  <si>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</si>
  <si>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</si>
  <si>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</si>
  <si>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</si>
  <si>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</si>
  <si>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</si>
  <si>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</si>
  <si>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</si>
  <si>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</si>
  <si>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</si>
  <si>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</si>
  <si>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</si>
  <si>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</si>
  <si>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</si>
  <si>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</si>
  <si>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</si>
  <si>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</si>
  <si>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</si>
  <si>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</si>
  <si>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</si>
  <si>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</si>
  <si>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</si>
  <si>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</si>
  <si>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</si>
  <si>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</si>
  <si>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</si>
  <si>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</si>
  <si>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</si>
  <si>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</si>
  <si>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</si>
  <si>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</si>
  <si>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</si>
  <si>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</si>
  <si>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</si>
  <si>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</si>
  <si>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</si>
  <si>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</si>
  <si>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</si>
  <si>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</si>
  <si>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</si>
  <si>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</si>
  <si>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</si>
  <si>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</si>
  <si>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</si>
  <si>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</si>
  <si>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</si>
  <si>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</si>
  <si>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</si>
  <si>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</si>
  <si>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</si>
  <si>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</si>
  <si>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</si>
  <si>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</si>
  <si>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</si>
  <si>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</si>
  <si>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</si>
  <si>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</si>
  <si>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</si>
  <si>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</si>
  <si>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</si>
  <si>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</si>
  <si>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</si>
  <si>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</si>
  <si>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</si>
  <si>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</si>
  <si>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</si>
  <si>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</si>
  <si>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</si>
  <si>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</si>
  <si>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</si>
  <si>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</si>
  <si>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</si>
  <si>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</si>
  <si>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</si>
  <si>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</si>
  <si>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</si>
  <si>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</si>
  <si>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</si>
  <si>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</si>
  <si>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</si>
  <si>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</si>
  <si>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</si>
  <si>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</si>
  <si>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</si>
  <si>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</si>
  <si>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</si>
  <si>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</si>
  <si>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</si>
  <si>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</si>
  <si>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</si>
  <si>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</si>
  <si>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</si>
  <si>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</si>
  <si>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</si>
  <si>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</si>
  <si>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</si>
  <si>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</si>
  <si>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</si>
  <si>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</si>
  <si>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</si>
  <si>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</si>
  <si>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</si>
  <si>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</si>
  <si>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</si>
  <si>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</si>
  <si>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</si>
  <si>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</si>
  <si>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</si>
  <si>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</si>
  <si>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</si>
  <si>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</si>
  <si>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</si>
  <si>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</si>
  <si>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</si>
  <si>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</si>
  <si>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</si>
  <si>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</si>
  <si>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</si>
  <si>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</si>
  <si>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</si>
  <si>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</si>
  <si>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</si>
  <si>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</si>
  <si>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</si>
  <si>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</si>
  <si>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</si>
  <si>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</si>
  <si>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</si>
  <si>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</si>
  <si>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</si>
  <si>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</si>
  <si>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</si>
  <si>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</si>
  <si>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</si>
  <si>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</si>
  <si>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</si>
  <si>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</si>
  <si>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</si>
  <si>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</si>
  <si>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</si>
  <si>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</si>
  <si>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</si>
  <si>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</si>
  <si>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</si>
  <si>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</si>
  <si>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</si>
  <si>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</si>
  <si>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</si>
  <si>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</si>
  <si>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</si>
  <si>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</si>
  <si>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</si>
  <si>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</si>
  <si>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</si>
  <si>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</si>
  <si>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</si>
  <si>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</si>
  <si>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</si>
  <si>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</si>
  <si>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</si>
  <si>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</si>
  <si>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</si>
  <si>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</si>
  <si>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</si>
  <si>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</si>
  <si>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</si>
  <si>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</si>
  <si>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</si>
  <si>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</si>
  <si>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</si>
  <si>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</si>
  <si>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</si>
  <si>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</si>
  <si>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</si>
  <si>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</si>
  <si>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</si>
  <si>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</si>
  <si>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</si>
  <si>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</si>
  <si>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</si>
  <si>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</si>
  <si>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</si>
  <si>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</si>
  <si>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</si>
  <si>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</si>
  <si>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</si>
  <si>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</si>
  <si>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</si>
  <si>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</si>
  <si>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</si>
  <si>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</si>
  <si>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</si>
  <si>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</si>
  <si>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</si>
  <si>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</si>
  <si>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</si>
  <si>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</si>
  <si>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</si>
  <si>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</si>
  <si>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</si>
  <si>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</si>
  <si>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</si>
  <si>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</si>
  <si>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</si>
  <si>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</si>
  <si>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</si>
  <si>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</si>
  <si>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</si>
  <si>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</si>
  <si>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</si>
  <si>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</si>
  <si>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</si>
  <si>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</si>
  <si>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</si>
  <si>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</si>
  <si>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</si>
  <si>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</si>
  <si>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</si>
  <si>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</si>
  <si>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</si>
  <si>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</si>
  <si>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</si>
  <si>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</si>
  <si>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</si>
  <si>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</si>
  <si>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</si>
  <si>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</si>
  <si>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</si>
  <si>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</si>
  <si>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</si>
  <si>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</si>
  <si>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</si>
  <si>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</si>
  <si>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</si>
  <si>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</si>
  <si>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</si>
  <si>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</si>
  <si>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</si>
  <si>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</si>
  <si>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</si>
  <si>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</si>
  <si>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</si>
  <si>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</si>
  <si>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</si>
  <si>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</si>
  <si>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</si>
  <si>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</si>
  <si>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</si>
  <si>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</si>
  <si>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</si>
  <si>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</si>
  <si>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</si>
  <si>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</si>
  <si>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</si>
  <si>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</si>
  <si>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</si>
  <si>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</si>
  <si>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</si>
  <si>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</si>
  <si>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</si>
  <si>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</si>
  <si>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</si>
  <si>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</si>
  <si>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</si>
  <si>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</si>
  <si>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</si>
  <si>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</si>
  <si>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</si>
  <si>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</si>
  <si>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</si>
  <si>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</si>
  <si>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</si>
  <si>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</si>
  <si>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</si>
  <si>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</si>
  <si>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</si>
  <si>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</si>
  <si>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</si>
  <si>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</si>
  <si>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</si>
  <si>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</si>
  <si>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</si>
  <si>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</si>
  <si>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</si>
  <si>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</si>
  <si>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</si>
  <si>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</si>
  <si>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</si>
  <si>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</si>
  <si>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</si>
  <si>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</si>
  <si>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</si>
  <si>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</si>
  <si>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</si>
  <si>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</si>
  <si>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</si>
  <si>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</si>
  <si>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</si>
  <si>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</si>
  <si>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</si>
  <si>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</si>
  <si>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</si>
  <si>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</si>
  <si>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</si>
  <si>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</si>
  <si>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</si>
  <si>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</si>
  <si>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</si>
  <si>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</si>
  <si>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</si>
  <si>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</si>
  <si>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</si>
  <si>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</si>
  <si>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</si>
  <si>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</si>
  <si>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</si>
  <si>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</si>
  <si>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</si>
  <si>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</si>
  <si>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</si>
  <si>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</si>
  <si>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</si>
  <si>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</si>
  <si>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</si>
  <si>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</si>
  <si>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</si>
  <si>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</si>
  <si>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</si>
  <si>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</si>
  <si>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</si>
  <si>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</si>
  <si>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</si>
  <si>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</si>
  <si>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</si>
  <si>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</si>
  <si>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</si>
  <si>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</si>
  <si>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</si>
  <si>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</si>
  <si>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</si>
  <si>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</si>
  <si>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</si>
  <si>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</si>
  <si>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</si>
  <si>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</si>
  <si>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</si>
  <si>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</si>
  <si>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</si>
  <si>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</si>
  <si>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</si>
  <si>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</si>
  <si>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</si>
  <si>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</si>
  <si>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</si>
  <si>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</si>
  <si>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</si>
  <si>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</si>
  <si>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</si>
  <si>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</si>
  <si>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</si>
  <si>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</si>
  <si>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</si>
  <si>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</si>
  <si>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</si>
  <si>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</si>
  <si>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</si>
  <si>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</si>
  <si>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</si>
  <si>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</si>
  <si>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</si>
  <si>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</si>
  <si>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</si>
  <si>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</si>
  <si>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</si>
  <si>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</si>
  <si>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</si>
  <si>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</si>
  <si>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</si>
  <si>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</si>
  <si>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</si>
  <si>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</si>
  <si>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</si>
  <si>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</si>
  <si>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</si>
  <si>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</si>
  <si>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</si>
  <si>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</si>
  <si>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</si>
  <si>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</si>
  <si>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</si>
  <si>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</si>
  <si>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</si>
  <si>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</si>
  <si>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</si>
  <si>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</si>
  <si>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</si>
  <si>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</si>
  <si>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</si>
  <si>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</si>
  <si>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</si>
  <si>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</si>
  <si>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</si>
  <si>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</si>
  <si>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</si>
  <si>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</si>
  <si>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</si>
  <si>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</si>
  <si>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</si>
  <si>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</si>
  <si>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</si>
  <si>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</si>
  <si>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</si>
  <si>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</si>
  <si>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</si>
  <si>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</si>
  <si>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</si>
  <si>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</si>
  <si>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</si>
  <si>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</si>
  <si>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</si>
  <si>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</si>
  <si>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</si>
  <si>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</si>
  <si>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</si>
  <si>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</si>
  <si>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</si>
  <si>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</si>
  <si>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</si>
  <si>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</si>
  <si>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</si>
  <si>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</si>
  <si>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</si>
  <si>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</si>
  <si>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</si>
  <si>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</si>
  <si>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</si>
  <si>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</si>
  <si>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</si>
  <si>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</si>
  <si>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</si>
  <si>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</si>
  <si>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</si>
  <si>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</si>
  <si>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</si>
  <si>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</si>
  <si>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</si>
  <si>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</si>
  <si>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</si>
  <si>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</si>
  <si>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</si>
  <si>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</si>
  <si>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</si>
  <si>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</si>
  <si>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</si>
  <si>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</si>
  <si>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</si>
  <si>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</si>
  <si>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</si>
  <si>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</si>
  <si>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</si>
  <si>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</si>
  <si>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</si>
  <si>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</si>
  <si>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</si>
  <si>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</si>
  <si>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</si>
  <si>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</si>
  <si>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</si>
  <si>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</si>
  <si>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</si>
  <si>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</si>
  <si>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</si>
  <si>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</si>
  <si>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</si>
  <si>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</si>
  <si>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</si>
  <si>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</si>
  <si>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</si>
  <si>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</si>
  <si>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</si>
  <si>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</si>
  <si>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</si>
  <si>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</si>
  <si>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</si>
  <si>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</si>
  <si>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</si>
  <si>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</si>
  <si>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</si>
  <si>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</si>
  <si>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</si>
  <si>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</si>
  <si>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</si>
  <si>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</si>
  <si>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</si>
  <si>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</si>
  <si>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</si>
  <si>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</si>
  <si>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</si>
  <si>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</si>
  <si>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</si>
  <si>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</si>
  <si>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</si>
  <si>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</si>
  <si>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</si>
  <si>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</si>
  <si>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</si>
  <si>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</si>
  <si>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</si>
  <si>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</si>
  <si>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</si>
  <si>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</si>
  <si>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</si>
  <si>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</si>
  <si>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</si>
  <si>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</si>
  <si>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</si>
  <si>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</si>
  <si>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</si>
  <si>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</si>
  <si>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</si>
  <si>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</si>
  <si>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</si>
  <si>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</si>
  <si>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</si>
  <si>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</si>
  <si>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</si>
  <si>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</si>
  <si>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</si>
  <si>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</si>
  <si>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</si>
  <si>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</si>
  <si>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</si>
  <si>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</si>
  <si>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</si>
  <si>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</si>
  <si>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</si>
  <si>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</si>
  <si>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</si>
  <si>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</si>
  <si>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</si>
  <si>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</si>
  <si>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</si>
  <si>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</si>
  <si>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</si>
  <si>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</si>
  <si>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</si>
  <si>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</si>
  <si>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</si>
  <si>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</si>
  <si>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</si>
  <si>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</si>
  <si>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</si>
  <si>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</si>
  <si>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</si>
  <si>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</si>
  <si>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</si>
  <si>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</si>
  <si>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</si>
  <si>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</si>
  <si>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</si>
  <si>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</si>
  <si>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</si>
  <si>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</si>
  <si>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</si>
  <si>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</si>
  <si>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</si>
  <si>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</si>
  <si>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</si>
  <si>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</si>
  <si>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</si>
  <si>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</si>
  <si>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</si>
  <si>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</si>
  <si>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</si>
  <si>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</si>
  <si>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</si>
  <si>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</si>
  <si>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</si>
  <si>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</si>
  <si>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</si>
  <si>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</si>
  <si>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</si>
  <si>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</si>
  <si>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</si>
  <si>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</si>
  <si>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</si>
  <si>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</si>
  <si>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</si>
  <si>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</si>
  <si>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</si>
  <si>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</si>
  <si>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</si>
  <si>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</si>
  <si>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</si>
  <si>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</si>
  <si>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</si>
  <si>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</si>
  <si>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</si>
  <si>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</si>
  <si>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</si>
  <si>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</si>
  <si>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</si>
  <si>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</si>
  <si>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</si>
  <si>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</si>
  <si>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</si>
  <si>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</si>
  <si>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</si>
  <si>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</si>
  <si>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</si>
  <si>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</si>
  <si>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</si>
  <si>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</si>
  <si>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</si>
  <si>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</si>
  <si>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</si>
  <si>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</si>
  <si>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</si>
  <si>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</si>
  <si>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</si>
  <si>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</si>
  <si>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</si>
  <si>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</si>
  <si>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</si>
  <si>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</si>
  <si>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</si>
  <si>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</si>
  <si>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</si>
  <si>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</si>
  <si>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</si>
  <si>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</si>
  <si>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</si>
  <si>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</si>
  <si>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</si>
  <si>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</si>
  <si>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</si>
  <si>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</si>
  <si>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</si>
  <si>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</si>
  <si>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</si>
  <si>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</si>
  <si>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</si>
  <si>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</si>
  <si>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</si>
  <si>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</si>
  <si>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</si>
  <si>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</si>
  <si>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</si>
  <si>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</si>
  <si>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</si>
  <si>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</si>
  <si>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</si>
  <si>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</si>
  <si>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</si>
  <si>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</si>
  <si>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</si>
  <si>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</si>
  <si>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</si>
  <si>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</si>
  <si>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</si>
  <si>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</si>
  <si>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</si>
  <si>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</si>
  <si>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</si>
  <si>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</si>
  <si>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</si>
  <si>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</si>
  <si>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</si>
  <si>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</si>
  <si>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</si>
  <si>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</si>
  <si>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</si>
  <si>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</si>
  <si>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</si>
  <si>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</si>
  <si>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</si>
  <si>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</si>
  <si>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</si>
  <si>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</si>
  <si>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</si>
  <si>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</si>
  <si>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</si>
  <si>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</si>
  <si>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</si>
  <si>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</si>
  <si>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</si>
  <si>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</si>
  <si>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</si>
  <si>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</si>
  <si>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</si>
  <si>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</si>
  <si>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</si>
  <si>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</si>
  <si>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</si>
  <si>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</si>
  <si>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</si>
  <si>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</si>
  <si>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</si>
  <si>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</si>
  <si>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</si>
  <si>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</si>
  <si>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</si>
  <si>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</si>
  <si>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</si>
  <si>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</si>
  <si>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</si>
  <si>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</si>
  <si>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</si>
  <si>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</si>
  <si>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</si>
  <si>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</si>
  <si>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</si>
  <si>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</si>
  <si>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</si>
  <si>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</si>
  <si>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</si>
  <si>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</si>
  <si>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</si>
  <si>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</si>
  <si>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</si>
  <si>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</si>
  <si>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</si>
  <si>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</si>
  <si>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</si>
  <si>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</si>
  <si>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</si>
  <si>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</si>
  <si>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</si>
  <si>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</si>
  <si>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</si>
  <si>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</si>
  <si>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</si>
  <si>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</si>
  <si>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</si>
  <si>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</si>
  <si>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</si>
  <si>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</si>
  <si>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</si>
  <si>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</si>
  <si>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</si>
  <si>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</si>
  <si>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</si>
  <si>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</si>
  <si>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</si>
  <si>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</si>
  <si>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</si>
  <si>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</si>
  <si>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</si>
  <si>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</si>
  <si>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</si>
  <si>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</si>
  <si>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</si>
  <si>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</si>
  <si>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</si>
  <si>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</si>
  <si>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</si>
  <si>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</si>
  <si>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</si>
  <si>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</si>
  <si>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</si>
  <si>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</si>
  <si>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</si>
  <si>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</si>
  <si>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</si>
  <si>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</si>
  <si>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</si>
  <si>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</si>
  <si>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</si>
  <si>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</si>
  <si>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</si>
  <si>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</si>
  <si>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</si>
  <si>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</si>
  <si>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</si>
  <si>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</si>
  <si>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</si>
  <si>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</si>
  <si>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</si>
  <si>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</si>
  <si>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</si>
  <si>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</si>
  <si>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</si>
  <si>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</si>
  <si>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</si>
  <si>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</si>
  <si>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</si>
  <si>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</si>
  <si>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</si>
  <si>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</si>
  <si>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</si>
  <si>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</si>
  <si>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</si>
  <si>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</si>
  <si>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</si>
  <si>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</si>
  <si>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</si>
  <si>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</si>
  <si>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</si>
  <si>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</si>
  <si>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</si>
  <si>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</si>
  <si>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</si>
  <si>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</si>
  <si>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</si>
  <si>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</si>
  <si>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</si>
  <si>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</si>
  <si>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</si>
  <si>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</si>
  <si>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</si>
  <si>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</si>
  <si>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</si>
  <si>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</si>
  <si>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</si>
  <si>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</si>
  <si>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</si>
  <si>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</si>
  <si>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</si>
  <si>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</si>
  <si>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</si>
  <si>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</si>
  <si>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</si>
  <si>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</si>
  <si>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</si>
  <si>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</si>
  <si>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</si>
  <si>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</si>
  <si>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</si>
  <si>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</si>
  <si>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</si>
  <si>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</si>
  <si>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</si>
  <si>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</si>
  <si>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</si>
  <si>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</si>
  <si>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</si>
  <si>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</si>
  <si>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</si>
  <si>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</si>
  <si>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</si>
  <si>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</si>
  <si>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</si>
  <si>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</si>
  <si>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</si>
  <si>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</si>
  <si>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</si>
  <si>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</si>
  <si>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</si>
  <si>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</si>
  <si>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</si>
  <si>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</si>
  <si>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</si>
  <si>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</si>
  <si>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</si>
  <si>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</si>
  <si>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</si>
  <si>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</si>
  <si>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</si>
  <si>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</si>
  <si>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</si>
  <si>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</si>
  <si>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</si>
  <si>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</si>
  <si>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</si>
  <si>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</si>
  <si>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</si>
  <si>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</si>
  <si>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</si>
  <si>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</si>
  <si>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</si>
  <si>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</si>
  <si>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</si>
  <si>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</si>
  <si>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</si>
  <si>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</si>
  <si>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</si>
  <si>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</si>
  <si>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</si>
  <si>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</si>
  <si>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</si>
  <si>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</si>
  <si>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</si>
  <si>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</si>
  <si>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</si>
  <si>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</si>
  <si>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</si>
  <si>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</si>
  <si>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</si>
  <si>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</si>
  <si>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</si>
  <si>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</si>
  <si>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</si>
  <si>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</si>
  <si>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</si>
  <si>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</si>
  <si>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</si>
  <si>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</si>
  <si>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</si>
  <si>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</si>
  <si>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</si>
  <si>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</si>
  <si>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</si>
  <si>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</si>
  <si>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</si>
  <si>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</si>
  <si>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</si>
  <si>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</si>
  <si>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</si>
  <si>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</si>
  <si>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</si>
  <si>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</si>
  <si>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</si>
  <si>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</si>
  <si>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</si>
  <si>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</si>
  <si>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</si>
  <si>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</si>
  <si>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</si>
  <si>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</si>
  <si>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</si>
  <si>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</si>
  <si>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</si>
  <si>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</si>
  <si>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</si>
  <si>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</si>
  <si>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</si>
  <si>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</si>
  <si>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</si>
  <si>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</si>
  <si>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</si>
  <si>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</si>
  <si>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</si>
  <si>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</si>
  <si>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</si>
  <si>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</si>
  <si>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</si>
  <si>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</si>
  <si>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</si>
  <si>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</si>
  <si>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</si>
  <si>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</si>
  <si>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</si>
  <si>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</si>
  <si>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</si>
  <si>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</si>
  <si>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</si>
  <si>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</si>
  <si>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</si>
  <si>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</si>
  <si>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</si>
  <si>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</si>
  <si>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</si>
  <si>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</si>
  <si>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</si>
  <si>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</si>
  <si>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</si>
  <si>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</si>
  <si>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</si>
  <si>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</si>
  <si>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</si>
  <si>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</si>
  <si>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</si>
  <si>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</si>
  <si>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</si>
  <si>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</si>
  <si>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</si>
  <si>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</si>
  <si>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</si>
  <si>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</si>
  <si>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</si>
  <si>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</si>
  <si>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</si>
  <si>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</si>
  <si>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</si>
  <si>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</si>
  <si>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</si>
  <si>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</si>
  <si>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</si>
  <si>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</si>
  <si>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</si>
  <si>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</si>
  <si>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</si>
  <si>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</si>
  <si>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</si>
  <si>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</si>
  <si>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</si>
  <si>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</si>
  <si>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</si>
  <si>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</si>
  <si>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</si>
  <si>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</si>
  <si>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</si>
  <si>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</si>
  <si>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</si>
  <si>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</si>
  <si>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</si>
  <si>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</si>
  <si>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</si>
  <si>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</si>
  <si>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</si>
  <si>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</si>
  <si>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</si>
  <si>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</si>
  <si>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</si>
  <si>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</si>
  <si>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</si>
  <si>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</si>
  <si>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</si>
  <si>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</si>
  <si>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</si>
  <si>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</si>
  <si>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</si>
  <si>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</si>
  <si>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</si>
  <si>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</si>
  <si>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</si>
  <si>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</si>
  <si>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</si>
  <si>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</si>
  <si>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</si>
  <si>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</si>
  <si>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</si>
  <si>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</si>
  <si>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</si>
  <si>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</si>
  <si>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</si>
  <si>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</si>
  <si>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</si>
  <si>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</si>
  <si>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</si>
  <si>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</si>
  <si>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</si>
  <si>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</si>
  <si>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</si>
  <si>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</si>
  <si>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</si>
  <si>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</si>
  <si>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</si>
  <si>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</si>
  <si>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</si>
  <si>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</si>
  <si>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</si>
  <si>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</si>
  <si>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</si>
  <si>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</si>
  <si>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</si>
  <si>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</si>
  <si>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</si>
  <si>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</si>
  <si>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</si>
  <si>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</si>
  <si>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</si>
  <si>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</si>
  <si>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</si>
  <si>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</si>
  <si>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</si>
  <si>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</si>
  <si>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</si>
  <si>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</si>
  <si>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</si>
  <si>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</si>
  <si>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</si>
  <si>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</si>
  <si>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</si>
  <si>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</si>
  <si>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</si>
  <si>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</si>
  <si>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</si>
  <si>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</si>
  <si>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</si>
  <si>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</si>
  <si>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</si>
  <si>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</si>
  <si>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</si>
  <si>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</si>
  <si>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</si>
  <si>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</si>
  <si>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</si>
  <si>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</si>
  <si>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</si>
  <si>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</si>
  <si>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</si>
  <si>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</si>
  <si>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</si>
  <si>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</si>
  <si>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</si>
  <si>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</si>
  <si>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</si>
  <si>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</si>
  <si>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</si>
  <si>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</si>
  <si>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</si>
  <si>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</si>
  <si>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</si>
  <si>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</si>
  <si>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</si>
  <si>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</si>
  <si>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</si>
  <si>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</si>
  <si>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</si>
  <si>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</si>
  <si>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</si>
  <si>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</si>
  <si>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</si>
  <si>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</si>
  <si>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</si>
  <si>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</si>
  <si>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</si>
  <si>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</si>
  <si>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</si>
  <si>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</si>
  <si>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</si>
  <si>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</si>
  <si>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</si>
  <si>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</si>
  <si>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</si>
  <si>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</si>
  <si>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</si>
  <si>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</si>
  <si>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</si>
  <si>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</si>
  <si>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</si>
  <si>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</si>
  <si>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</si>
  <si>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</si>
  <si>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</si>
  <si>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</si>
  <si>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</si>
  <si>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</si>
  <si>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</si>
  <si>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</si>
  <si>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</si>
  <si>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</si>
  <si>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</si>
  <si>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</si>
  <si>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</si>
  <si>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</si>
  <si>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</si>
  <si>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</si>
  <si>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</si>
  <si>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</si>
  <si>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</si>
  <si>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</si>
  <si>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</si>
  <si>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</si>
  <si>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</si>
  <si>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</si>
  <si>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</si>
  <si>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</si>
  <si>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</si>
  <si>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</si>
  <si>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</si>
  <si>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</si>
  <si>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</si>
  <si>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</si>
  <si>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</si>
  <si>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</si>
  <si>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</si>
  <si>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</si>
  <si>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</si>
  <si>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</si>
  <si>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</si>
  <si>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</si>
  <si>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</si>
  <si>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</si>
  <si>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</si>
  <si>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</si>
  <si>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</si>
  <si>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</si>
  <si>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</si>
  <si>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</si>
  <si>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</si>
  <si>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</si>
  <si>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</si>
  <si>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</si>
  <si>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</si>
  <si>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</si>
  <si>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</si>
  <si>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</si>
  <si>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</si>
  <si>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</si>
  <si>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</si>
  <si>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</si>
  <si>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</si>
  <si>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</si>
  <si>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</si>
  <si>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</si>
  <si>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</si>
  <si>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</si>
  <si>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</si>
  <si>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</si>
  <si>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</si>
  <si>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</si>
  <si>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</si>
  <si>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</si>
  <si>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</si>
  <si>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</si>
  <si>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</si>
  <si>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</si>
  <si>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</si>
  <si>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</si>
  <si>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</si>
  <si>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</si>
  <si>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</si>
  <si>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</si>
  <si>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</si>
  <si>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</si>
  <si>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</si>
  <si>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</si>
  <si>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</si>
  <si>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</si>
  <si>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</si>
  <si>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</si>
  <si>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</si>
  <si>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</si>
  <si>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</si>
  <si>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</si>
  <si>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</si>
  <si>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</si>
  <si>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</si>
  <si>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</si>
  <si>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</si>
  <si>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</si>
  <si>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</si>
  <si>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</si>
  <si>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</si>
  <si>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</si>
  <si>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</si>
  <si>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</si>
  <si>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</si>
  <si>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</si>
  <si>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</si>
  <si>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</si>
  <si>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</si>
  <si>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</si>
  <si>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</si>
  <si>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</si>
  <si>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</si>
  <si>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</si>
  <si>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</si>
  <si>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</si>
  <si>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</si>
  <si>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</si>
  <si>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</si>
  <si>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</si>
  <si>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</si>
  <si>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</si>
  <si>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</si>
  <si>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</si>
  <si>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</si>
  <si>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</si>
  <si>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</si>
  <si>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</si>
  <si>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</si>
  <si>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</si>
  <si>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</si>
  <si>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</si>
  <si>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</si>
  <si>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</si>
  <si>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</si>
  <si>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</si>
  <si>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</si>
  <si>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</si>
  <si>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</si>
  <si>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</si>
  <si>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</si>
  <si>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</si>
  <si>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</si>
  <si>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</si>
  <si>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</si>
  <si>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</si>
  <si>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</si>
  <si>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</si>
  <si>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</si>
  <si>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</si>
  <si>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</si>
  <si>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</si>
  <si>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</si>
  <si>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</si>
  <si>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</si>
  <si>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</si>
  <si>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</si>
  <si>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</si>
  <si>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</si>
  <si>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</si>
  <si>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</si>
  <si>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</si>
  <si>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</si>
  <si>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</si>
  <si>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</si>
  <si>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</si>
  <si>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</si>
  <si>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</si>
  <si>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</si>
  <si>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</si>
  <si>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</si>
  <si>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</si>
  <si>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</si>
  <si>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</si>
  <si>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</si>
  <si>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</si>
  <si>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</si>
  <si>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</si>
  <si>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</si>
  <si>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</si>
  <si>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</si>
  <si>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</si>
  <si>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</si>
  <si>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</si>
  <si>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</si>
  <si>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</si>
  <si>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</si>
  <si>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</si>
  <si>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</si>
  <si>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</si>
  <si>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</si>
  <si>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</si>
  <si>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</si>
  <si>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</si>
  <si>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</si>
  <si>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</si>
  <si>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</si>
  <si>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</si>
  <si>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</si>
  <si>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</si>
  <si>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</si>
  <si>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</si>
  <si>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</si>
  <si>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</si>
  <si>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</si>
  <si>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</si>
  <si>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</si>
  <si>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</si>
  <si>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</si>
  <si>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</si>
  <si>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</si>
  <si>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</si>
  <si>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</si>
  <si>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</si>
  <si>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</si>
  <si>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</si>
  <si>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</si>
  <si>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</si>
  <si>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</si>
  <si>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</si>
  <si>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</si>
  <si>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</si>
  <si>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</si>
  <si>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</si>
  <si>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</si>
  <si>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</si>
  <si>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</si>
  <si>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</si>
  <si>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</si>
  <si>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</si>
  <si>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</si>
  <si>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</si>
  <si>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</si>
  <si>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</si>
  <si>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</si>
  <si>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</si>
  <si>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</si>
  <si>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</si>
  <si>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</si>
  <si>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</si>
  <si>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</si>
  <si>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</si>
  <si>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</si>
  <si>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</si>
  <si>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</si>
  <si>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</si>
  <si>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</si>
  <si>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</si>
  <si>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</si>
  <si>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</si>
  <si>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</si>
  <si>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</si>
  <si>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</si>
  <si>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</si>
  <si>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</si>
  <si>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</si>
  <si>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</si>
  <si>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</si>
  <si>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</si>
  <si>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</si>
  <si>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</si>
  <si>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</si>
  <si>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</si>
  <si>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</si>
  <si>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</si>
  <si>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</si>
  <si>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</si>
  <si>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</si>
  <si>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</si>
  <si>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</si>
  <si>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</si>
  <si>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</si>
  <si>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</si>
  <si>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</si>
  <si>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</si>
  <si>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</si>
  <si>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</si>
  <si>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</si>
  <si>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</si>
  <si>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</si>
  <si>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</si>
  <si>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</si>
  <si>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</si>
  <si>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</si>
  <si>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</si>
  <si>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</si>
  <si>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</si>
  <si>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</si>
  <si>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</si>
  <si>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</si>
  <si>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</si>
  <si>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</si>
  <si>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</si>
  <si>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</si>
  <si>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</si>
  <si>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</si>
  <si>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</si>
  <si>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</si>
  <si>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</si>
  <si>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</si>
  <si>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</si>
  <si>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</si>
  <si>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</si>
  <si>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</si>
  <si>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</si>
  <si>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</si>
  <si>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</si>
  <si>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</si>
  <si>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</si>
  <si>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</si>
  <si>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</si>
  <si>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</si>
  <si>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</si>
  <si>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</si>
  <si>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</si>
  <si>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</si>
  <si>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</si>
  <si>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</si>
  <si>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</si>
  <si>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</si>
  <si>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</si>
  <si>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</si>
  <si>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</si>
  <si>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</si>
  <si>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</si>
  <si>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</si>
  <si>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</si>
  <si>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</si>
  <si>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</si>
  <si>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</si>
  <si>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</si>
  <si>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</si>
  <si>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</si>
  <si>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</si>
  <si>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</si>
  <si>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</si>
  <si>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</si>
  <si>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</si>
  <si>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</si>
  <si>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</si>
  <si>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</si>
  <si>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</si>
  <si>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</si>
  <si>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</si>
  <si>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</si>
  <si>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</si>
  <si>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</si>
  <si>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</si>
  <si>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</si>
  <si>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</si>
  <si>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</si>
  <si>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</si>
  <si>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</si>
  <si>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</si>
  <si>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</si>
  <si>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</si>
  <si>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</si>
  <si>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</si>
  <si>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</si>
  <si>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</si>
  <si>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</si>
  <si>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</si>
  <si>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</si>
  <si>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</si>
  <si>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</si>
  <si>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</si>
  <si>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</si>
  <si>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</si>
  <si>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</si>
  <si>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</si>
  <si>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</si>
  <si>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</si>
  <si>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</si>
  <si>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</si>
  <si>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</si>
  <si>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</si>
  <si>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</si>
  <si>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</si>
  <si>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</si>
  <si>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</si>
  <si>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</si>
  <si>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</si>
  <si>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</si>
  <si>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</si>
  <si>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</si>
  <si>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</si>
  <si>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</si>
  <si>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</si>
  <si>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</si>
  <si>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</si>
  <si>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</si>
  <si>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</si>
  <si>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</si>
  <si>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</si>
  <si>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</si>
  <si>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</si>
  <si>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</si>
  <si>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</si>
  <si>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</si>
  <si>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</si>
  <si>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</si>
  <si>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</si>
  <si>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</si>
  <si>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</si>
  <si>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</si>
  <si>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</si>
  <si>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</si>
  <si>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</si>
  <si>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</si>
  <si>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</si>
  <si>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</si>
  <si>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</si>
  <si>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</si>
  <si>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</si>
  <si>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</si>
  <si>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</si>
  <si>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</si>
  <si>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</si>
  <si>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</si>
  <si>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</si>
  <si>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</si>
  <si>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</si>
  <si>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</si>
  <si>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</si>
  <si>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</si>
  <si>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</si>
  <si>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</si>
  <si>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</si>
  <si>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</si>
  <si>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</si>
  <si>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</si>
  <si>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</si>
  <si>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</si>
  <si>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</si>
  <si>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</si>
  <si>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</si>
  <si>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</si>
  <si>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</si>
  <si>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</si>
  <si>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</si>
  <si>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</si>
  <si>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</si>
  <si>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</si>
  <si>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</si>
  <si>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</si>
  <si>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</si>
  <si>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</si>
  <si>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</si>
  <si>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</si>
  <si>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</si>
  <si>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</si>
  <si>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</si>
  <si>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</si>
  <si>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</si>
  <si>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</si>
  <si>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</si>
  <si>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</si>
  <si>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</si>
  <si>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</si>
  <si>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</si>
  <si>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</si>
  <si>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</si>
  <si>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</si>
  <si>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</si>
  <si>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</si>
  <si>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</si>
  <si>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</si>
  <si>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</si>
  <si>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</si>
  <si>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</si>
  <si>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</si>
  <si>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</si>
  <si>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</si>
  <si>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</si>
  <si>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</si>
  <si>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</si>
  <si>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</si>
  <si>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</si>
  <si>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</si>
  <si>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</si>
  <si>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</si>
  <si>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</si>
  <si>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</si>
  <si>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</si>
  <si>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</si>
  <si>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</si>
  <si>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</si>
  <si>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</si>
  <si>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</si>
  <si>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</si>
  <si>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</si>
  <si>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</si>
  <si>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</si>
  <si>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</si>
  <si>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</si>
  <si>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</si>
  <si>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</si>
  <si>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</si>
  <si>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</si>
  <si>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</si>
  <si>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</si>
  <si>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</si>
  <si>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</si>
  <si>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</si>
  <si>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</si>
  <si>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</si>
  <si>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</si>
  <si>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</si>
  <si>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</si>
  <si>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</si>
  <si>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</si>
  <si>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</si>
  <si>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</si>
  <si>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</si>
  <si>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</si>
  <si>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</si>
  <si>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</si>
  <si>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</si>
  <si>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</si>
  <si>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</si>
  <si>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</si>
  <si>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</si>
  <si>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</si>
  <si>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</si>
  <si>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</si>
  <si>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</si>
  <si>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</si>
  <si>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</si>
  <si>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</si>
  <si>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</si>
  <si>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</si>
  <si>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</si>
  <si>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</si>
  <si>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</si>
  <si>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</si>
  <si>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</si>
  <si>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</si>
  <si>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</si>
  <si>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</si>
  <si>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</si>
  <si>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</si>
  <si>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</si>
  <si>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</si>
  <si>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</si>
  <si>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</si>
  <si>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</si>
  <si>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</si>
  <si>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</si>
  <si>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</si>
  <si>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</si>
  <si>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</si>
  <si>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</si>
  <si>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</si>
  <si>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</si>
  <si>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</si>
  <si>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</si>
  <si>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</si>
  <si>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</si>
  <si>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</si>
  <si>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</si>
  <si>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</si>
  <si>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</si>
  <si>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</si>
  <si>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</si>
  <si>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</si>
  <si>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</si>
  <si>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</si>
  <si>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</si>
  <si>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</si>
  <si>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</si>
  <si>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</si>
  <si>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</si>
  <si>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</si>
  <si>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</si>
  <si>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</si>
  <si>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</si>
  <si>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</si>
  <si>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</si>
  <si>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</si>
  <si>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</si>
  <si>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</si>
  <si>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</si>
  <si>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</si>
  <si>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</si>
  <si>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</si>
  <si>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</si>
  <si>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</si>
  <si>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</si>
  <si>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</si>
  <si>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</si>
  <si>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</si>
  <si>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</si>
  <si>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</si>
  <si>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</si>
  <si>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</si>
  <si>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</si>
  <si>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</si>
  <si>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</si>
  <si>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</si>
  <si>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</si>
  <si>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</si>
  <si>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</si>
  <si>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</si>
  <si>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</si>
  <si>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</si>
  <si>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</si>
  <si>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</si>
  <si>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</si>
  <si>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</si>
  <si>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</si>
  <si>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</si>
  <si>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</si>
  <si>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</si>
  <si>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</si>
  <si>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</si>
  <si>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</si>
  <si>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</si>
  <si>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</si>
  <si>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</si>
  <si>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</si>
  <si>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</si>
  <si>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</si>
  <si>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</si>
  <si>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</si>
  <si>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</si>
  <si>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</si>
  <si>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</si>
  <si>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</si>
  <si>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</si>
  <si>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</si>
  <si>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</si>
  <si>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</si>
  <si>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</si>
  <si>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</si>
  <si>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</si>
  <si>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</si>
  <si>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</si>
  <si>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</si>
  <si>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</si>
  <si>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</si>
  <si>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</si>
  <si>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</si>
  <si>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</si>
  <si>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</si>
  <si>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</si>
  <si>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</si>
  <si>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</si>
  <si>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</si>
  <si>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</si>
  <si>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</si>
  <si>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</si>
  <si>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</si>
  <si>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</si>
  <si>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</si>
  <si>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</si>
  <si>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</si>
  <si>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</si>
  <si>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</si>
  <si>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</si>
  <si>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</si>
  <si>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</si>
  <si>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</si>
  <si>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</si>
  <si>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</si>
  <si>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</si>
  <si>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</si>
  <si>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</si>
  <si>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</si>
  <si>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</si>
  <si>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</si>
  <si>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</si>
  <si>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</si>
  <si>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</si>
  <si>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</si>
  <si>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</si>
  <si>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</si>
  <si>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</si>
  <si>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</si>
  <si>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</si>
  <si>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</si>
  <si>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</si>
  <si>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</si>
  <si>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</si>
  <si>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</si>
  <si>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</si>
  <si>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</si>
  <si>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</si>
  <si>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</si>
  <si>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</si>
  <si>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</si>
  <si>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</si>
  <si>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</si>
  <si>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</si>
  <si>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</si>
  <si>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</si>
  <si>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</si>
  <si>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</si>
  <si>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</si>
  <si>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</si>
  <si>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</si>
  <si>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</si>
  <si>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</si>
  <si>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</si>
  <si>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</si>
  <si>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</si>
  <si>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</si>
  <si>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</si>
  <si>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</si>
  <si>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</si>
  <si>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</si>
  <si>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</si>
  <si>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</si>
  <si>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</si>
  <si>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</si>
  <si>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</si>
  <si>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</si>
  <si>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</si>
  <si>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</si>
  <si>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</si>
  <si>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</si>
  <si>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</si>
  <si>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</si>
  <si>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</si>
  <si>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</si>
  <si>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</si>
  <si>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</si>
  <si>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</si>
  <si>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</si>
  <si>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</si>
  <si>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</si>
  <si>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</si>
  <si>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</si>
  <si>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</si>
  <si>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</si>
  <si>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</si>
  <si>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</si>
  <si>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</si>
  <si>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</si>
  <si>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</si>
  <si>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</si>
  <si>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</si>
  <si>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</si>
  <si>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</si>
  <si>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</si>
  <si>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</si>
  <si>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</si>
  <si>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</si>
  <si>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</si>
  <si>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</si>
  <si>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</si>
  <si>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</si>
  <si>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</si>
  <si>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</si>
  <si>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</si>
  <si>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</si>
  <si>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</si>
  <si>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</si>
  <si>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</si>
  <si>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</si>
  <si>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</si>
  <si>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</si>
  <si>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</si>
  <si>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</si>
  <si>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</si>
  <si>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</si>
  <si>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</si>
  <si>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</si>
  <si>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</si>
  <si>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</si>
  <si>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</si>
  <si>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</si>
  <si>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</si>
  <si>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</si>
  <si>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</si>
  <si>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</si>
  <si>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</si>
  <si>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</si>
  <si>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</si>
  <si>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</si>
  <si>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</si>
  <si>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</si>
  <si>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</si>
  <si>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</si>
  <si>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</si>
  <si>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</si>
  <si>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</si>
  <si>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</si>
  <si>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</si>
  <si>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</si>
  <si>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</si>
  <si>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</si>
  <si>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</si>
  <si>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</si>
  <si>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</si>
  <si>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</si>
  <si>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</si>
  <si>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</si>
  <si>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</si>
  <si>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</si>
  <si>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</si>
  <si>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</si>
  <si>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</si>
  <si>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</si>
  <si>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</si>
  <si>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</si>
  <si>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</si>
  <si>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</si>
  <si>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</si>
  <si>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</si>
  <si>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</si>
  <si>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</si>
  <si>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</si>
  <si>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</si>
  <si>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</si>
  <si>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</si>
  <si>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</si>
  <si>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</si>
  <si>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</si>
  <si>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</si>
  <si>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</si>
  <si>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</si>
  <si>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</si>
  <si>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</si>
  <si>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</si>
  <si>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</si>
  <si>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</si>
  <si>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</si>
  <si>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</si>
  <si>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</si>
  <si>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</si>
  <si>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</si>
  <si>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</si>
  <si>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</si>
  <si>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</si>
  <si>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</si>
  <si>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</si>
  <si>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</si>
  <si>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</si>
  <si>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</si>
  <si>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</si>
  <si>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</si>
  <si>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</si>
  <si>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</si>
  <si>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</si>
  <si>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</si>
  <si>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</si>
  <si>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</si>
  <si>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</si>
  <si>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</si>
  <si>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</si>
  <si>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</si>
  <si>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</si>
  <si>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</si>
  <si>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</si>
  <si>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</si>
  <si>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</si>
  <si>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</si>
  <si>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</si>
  <si>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</si>
  <si>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</si>
  <si>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</si>
  <si>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</si>
  <si>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</si>
  <si>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</si>
  <si>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</si>
  <si>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</si>
  <si>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</si>
  <si>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</si>
  <si>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</si>
  <si>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</si>
  <si>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</si>
  <si>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</si>
  <si>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</si>
  <si>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</si>
  <si>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</si>
  <si>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</si>
  <si>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</si>
  <si>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</si>
  <si>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</si>
  <si>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</si>
  <si>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</si>
  <si>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</si>
  <si>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</si>
  <si>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</si>
  <si>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</si>
  <si>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</si>
  <si>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</si>
  <si>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</si>
  <si>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</si>
  <si>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</si>
  <si>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</si>
  <si>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</si>
  <si>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</si>
  <si>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</si>
  <si>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</si>
  <si>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</si>
  <si>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</si>
  <si>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</si>
  <si>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</si>
  <si>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</si>
  <si>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</si>
  <si>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</si>
  <si>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</si>
  <si>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</si>
  <si>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</si>
  <si>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</si>
  <si>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</si>
  <si>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</si>
  <si>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</si>
  <si>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</si>
  <si>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</si>
  <si>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</si>
  <si>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</si>
  <si>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</si>
  <si>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</si>
  <si>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</si>
  <si>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</si>
  <si>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</si>
  <si>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</si>
  <si>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</si>
  <si>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</si>
  <si>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</si>
  <si>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</si>
  <si>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</si>
  <si>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</si>
  <si>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</si>
  <si>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</si>
  <si>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</si>
  <si>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</si>
  <si>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</si>
  <si>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</si>
  <si>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</si>
  <si>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</si>
  <si>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</si>
  <si>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</si>
  <si>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</si>
  <si>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</si>
  <si>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</si>
  <si>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</si>
  <si>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</si>
  <si>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</si>
  <si>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</si>
  <si>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</si>
  <si>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</si>
  <si>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</si>
  <si>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</si>
  <si>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</si>
  <si>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</si>
  <si>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</si>
  <si>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</si>
  <si>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</si>
  <si>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</si>
  <si>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</si>
  <si>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</si>
  <si>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</si>
  <si>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</si>
  <si>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</si>
  <si>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</si>
  <si>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</si>
  <si>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</si>
  <si>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</si>
  <si>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</si>
  <si>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</si>
  <si>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</si>
  <si>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</si>
  <si>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</si>
  <si>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</si>
  <si>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</si>
  <si>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</si>
  <si>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</si>
  <si>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</si>
  <si>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</si>
  <si>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</si>
  <si>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</si>
  <si>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</si>
  <si>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</si>
  <si>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</si>
  <si>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</si>
  <si>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</si>
  <si>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</si>
  <si>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</si>
  <si>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</si>
  <si>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</si>
  <si>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</si>
  <si>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</si>
  <si>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</si>
  <si>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</si>
  <si>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</si>
  <si>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</si>
  <si>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</si>
  <si>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</si>
  <si>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</si>
  <si>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</si>
  <si>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</si>
  <si>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</si>
  <si>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</si>
  <si>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</si>
  <si>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</si>
  <si>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</si>
  <si>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</si>
  <si>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</si>
  <si>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</si>
  <si>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</si>
  <si>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</si>
  <si>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</si>
  <si>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</si>
  <si>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</si>
  <si>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</si>
  <si>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</si>
  <si>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</si>
  <si>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</si>
  <si>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</si>
  <si>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</si>
  <si>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</si>
  <si>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</si>
  <si>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</si>
  <si>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</si>
  <si>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</si>
  <si>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</si>
  <si>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</si>
  <si>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</si>
  <si>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</si>
  <si>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</si>
  <si>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</si>
  <si>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</si>
  <si>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</si>
  <si>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</si>
  <si>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</si>
  <si>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</si>
  <si>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</si>
  <si>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</si>
  <si>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</si>
  <si>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</si>
  <si>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</si>
  <si>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</si>
  <si>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</si>
  <si>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</si>
  <si>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</si>
  <si>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</si>
  <si>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</si>
  <si>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</si>
  <si>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</si>
  <si>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</si>
  <si>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</si>
  <si>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</si>
  <si>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</si>
  <si>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</si>
  <si>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</si>
  <si>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</si>
  <si>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</si>
  <si>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</si>
  <si>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</si>
  <si>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</si>
  <si>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</si>
  <si>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</si>
  <si>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</si>
  <si>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</si>
  <si>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</si>
  <si>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</si>
  <si>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</si>
  <si>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</si>
  <si>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</si>
  <si>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</si>
  <si>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</si>
  <si>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</si>
  <si>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</si>
  <si>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</si>
  <si>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</si>
  <si>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</si>
  <si>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</si>
  <si>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</si>
  <si>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</si>
  <si>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</si>
  <si>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</si>
  <si>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</si>
  <si>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</si>
  <si>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</si>
  <si>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</si>
  <si>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</si>
  <si>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</si>
  <si>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</si>
  <si>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</si>
  <si>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</si>
  <si>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</si>
  <si>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</si>
  <si>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</si>
  <si>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</si>
  <si>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</si>
  <si>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</si>
  <si>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</si>
  <si>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</si>
  <si>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</si>
  <si>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</si>
  <si>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</si>
  <si>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</si>
  <si>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</si>
  <si>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</si>
  <si>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</si>
  <si>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</si>
  <si>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</si>
  <si>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</si>
  <si>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</si>
  <si>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</si>
  <si>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</si>
  <si>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</si>
  <si>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</si>
  <si>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</si>
  <si>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</si>
  <si>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</si>
  <si>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</si>
  <si>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</si>
  <si>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</si>
  <si>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</si>
  <si>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</si>
  <si>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</si>
  <si>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</si>
  <si>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</si>
  <si>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</si>
  <si>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</si>
  <si>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</si>
  <si>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</si>
  <si>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</si>
  <si>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</si>
  <si>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</si>
  <si>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</si>
  <si>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</si>
  <si>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</si>
  <si>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</si>
  <si>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</si>
  <si>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</si>
  <si>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</si>
  <si>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</si>
  <si>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</si>
  <si>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</si>
  <si>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</si>
  <si>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</si>
  <si>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</si>
  <si>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</si>
  <si>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</si>
  <si>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</si>
  <si>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</si>
  <si>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</si>
  <si>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</si>
  <si>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</si>
  <si>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</si>
  <si>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</si>
  <si>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</si>
  <si>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</si>
  <si>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</si>
  <si>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</si>
  <si>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</si>
  <si>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</si>
  <si>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</si>
  <si>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</si>
  <si>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</si>
  <si>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</si>
  <si>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</si>
  <si>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</si>
  <si>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</si>
  <si>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</si>
  <si>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</si>
  <si>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</si>
  <si>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</si>
  <si>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</si>
  <si>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</si>
  <si>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</si>
  <si>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</si>
  <si>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</si>
  <si>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</si>
  <si>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</si>
  <si>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</si>
  <si>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</si>
  <si>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</si>
  <si>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</si>
  <si>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</si>
  <si>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</si>
  <si>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</si>
  <si>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</si>
  <si>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</si>
  <si>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</si>
  <si>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</si>
  <si>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</si>
  <si>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</si>
  <si>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</si>
  <si>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</si>
  <si>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</si>
  <si>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</si>
  <si>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</si>
  <si>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</si>
  <si>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</si>
  <si>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</si>
  <si>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</si>
  <si>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</si>
  <si>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</si>
  <si>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</si>
  <si>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</si>
  <si>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</si>
  <si>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</si>
  <si>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</si>
  <si>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</si>
  <si>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</si>
  <si>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</si>
  <si>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</si>
  <si>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</si>
  <si>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</si>
  <si>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</si>
  <si>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</si>
  <si>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</si>
  <si>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</si>
  <si>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</si>
  <si>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</si>
  <si>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</si>
  <si>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</si>
  <si>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</si>
  <si>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</si>
  <si>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</si>
  <si>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</si>
  <si>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</si>
  <si>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</si>
  <si>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</si>
  <si>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</si>
  <si>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</si>
  <si>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</si>
  <si>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</si>
  <si>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</si>
  <si>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</si>
  <si>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</si>
  <si>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</si>
  <si>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</si>
  <si>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</si>
  <si>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</si>
  <si>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</si>
  <si>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</si>
  <si>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</si>
  <si>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</si>
  <si>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</si>
  <si>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</si>
  <si>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</si>
  <si>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</si>
  <si>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</si>
  <si>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</si>
  <si>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</si>
  <si>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</si>
  <si>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</si>
  <si>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</si>
  <si>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</si>
  <si>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</si>
  <si>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</si>
  <si>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</si>
  <si>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</si>
  <si>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</si>
  <si>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</si>
  <si>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</si>
  <si>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</si>
  <si>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</si>
  <si>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</si>
  <si>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</si>
  <si>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</si>
  <si>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</si>
  <si>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</si>
  <si>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</si>
  <si>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</si>
  <si>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</si>
  <si>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</si>
  <si>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</si>
  <si>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</si>
  <si>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</si>
  <si>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</si>
  <si>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</si>
  <si>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</si>
  <si>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</si>
  <si>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</si>
  <si>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</si>
  <si>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</si>
  <si>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</si>
  <si>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</si>
  <si>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</si>
  <si>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</si>
  <si>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</si>
  <si>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</si>
  <si>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</si>
  <si>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</si>
  <si>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</si>
  <si>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</si>
  <si>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</si>
  <si>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</si>
  <si>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</si>
  <si>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</si>
  <si>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</si>
  <si>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</si>
  <si>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</si>
  <si>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</si>
  <si>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</si>
  <si>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</si>
  <si>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</si>
  <si>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</si>
  <si>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</si>
  <si>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</si>
  <si>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</si>
  <si>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</si>
  <si>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</si>
  <si>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</si>
  <si>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</si>
  <si>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</si>
  <si>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</si>
  <si>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</si>
  <si>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</si>
  <si>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</si>
  <si>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</si>
  <si>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</si>
  <si>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</si>
  <si>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</si>
  <si>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</si>
  <si>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</si>
  <si>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</si>
  <si>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</si>
  <si>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</si>
  <si>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</si>
  <si>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</si>
  <si>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</si>
  <si>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</si>
  <si>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</si>
  <si>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</si>
  <si>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</si>
  <si>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</si>
  <si>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</si>
  <si>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</si>
  <si>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</si>
  <si>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</si>
  <si>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</si>
  <si>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</si>
  <si>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</si>
  <si>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</si>
  <si>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</si>
  <si>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</si>
  <si>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</si>
  <si>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</si>
  <si>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</si>
  <si>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</si>
  <si>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</si>
  <si>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</si>
  <si>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</si>
  <si>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</si>
  <si>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</si>
  <si>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</si>
  <si>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</si>
  <si>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</si>
  <si>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</si>
  <si>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</si>
  <si>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</si>
  <si>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</si>
  <si>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</si>
  <si>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</si>
  <si>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</si>
  <si>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</si>
  <si>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</si>
  <si>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</si>
  <si>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</si>
  <si>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</si>
  <si>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</si>
  <si>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</si>
  <si>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</si>
  <si>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</si>
  <si>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</si>
  <si>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</si>
  <si>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</si>
  <si>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</si>
  <si>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</si>
  <si>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</si>
  <si>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</si>
  <si>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</si>
  <si>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</si>
  <si>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</si>
  <si>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</si>
  <si>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</si>
  <si>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</si>
  <si>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</si>
  <si>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</si>
  <si>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</si>
  <si>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</si>
  <si>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</si>
  <si>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</si>
  <si>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</si>
  <si>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</si>
  <si>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</si>
  <si>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</si>
  <si>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</si>
  <si>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</si>
  <si>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</si>
  <si>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</si>
  <si>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</si>
  <si>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</si>
  <si>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</si>
  <si>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</si>
  <si>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</si>
  <si>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</si>
  <si>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</si>
  <si>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</si>
  <si>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</si>
  <si>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</si>
  <si>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</si>
  <si>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</si>
  <si>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</si>
  <si>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</si>
  <si>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</si>
  <si>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</si>
  <si>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</si>
  <si>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</si>
  <si>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</si>
  <si>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</si>
  <si>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</si>
  <si>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</si>
  <si>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</si>
  <si>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</si>
  <si>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</si>
  <si>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</si>
  <si>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</si>
  <si>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</si>
  <si>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</si>
  <si>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</si>
  <si>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</si>
  <si>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</si>
  <si>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</si>
  <si>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</si>
  <si>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</si>
  <si>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</si>
  <si>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</si>
  <si>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</si>
  <si>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</si>
  <si>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</si>
  <si>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</si>
  <si>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</si>
  <si>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</si>
  <si>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</si>
  <si>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</si>
  <si>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</si>
  <si>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</si>
  <si>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</si>
  <si>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</si>
  <si>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</si>
  <si>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</si>
  <si>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</si>
  <si>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</si>
  <si>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</si>
  <si>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</si>
  <si>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</si>
  <si>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</si>
  <si>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</si>
  <si>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</si>
  <si>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</si>
  <si>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</si>
  <si>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</si>
  <si>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</si>
  <si>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</si>
  <si>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</si>
  <si>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</si>
  <si>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</si>
  <si>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</si>
  <si>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</si>
  <si>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</si>
  <si>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</si>
  <si>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</si>
  <si>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</si>
  <si>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</si>
  <si>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</si>
  <si>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</si>
  <si>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</si>
  <si>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</si>
  <si>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</si>
  <si>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</si>
  <si>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</si>
  <si>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</si>
  <si>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</si>
  <si>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</si>
  <si>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</si>
  <si>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</si>
  <si>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</si>
  <si>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</si>
  <si>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</si>
  <si>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</si>
  <si>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</si>
  <si>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</si>
  <si>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</si>
  <si>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</si>
  <si>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</si>
  <si>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</si>
  <si>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</si>
  <si>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</si>
  <si>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</si>
  <si>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</si>
  <si>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</si>
  <si>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</si>
  <si>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</si>
  <si>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</si>
  <si>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</si>
  <si>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</si>
  <si>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</si>
  <si>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</si>
  <si>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</si>
  <si>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</si>
  <si>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</si>
  <si>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</si>
  <si>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</si>
  <si>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</si>
  <si>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</si>
  <si>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</si>
  <si>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</si>
  <si>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</si>
  <si>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</si>
  <si>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</si>
  <si>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</si>
  <si>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</si>
  <si>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</si>
  <si>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</si>
  <si>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</si>
  <si>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</si>
  <si>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</si>
  <si>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</si>
  <si>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</si>
  <si>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</si>
  <si>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</si>
  <si>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</si>
  <si>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</si>
  <si>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</si>
  <si>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</si>
  <si>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</si>
  <si>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</si>
  <si>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</si>
  <si>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</si>
  <si>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</si>
  <si>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</si>
  <si>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</si>
  <si>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</si>
  <si>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</si>
  <si>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</si>
  <si>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</si>
  <si>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</si>
  <si>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</si>
  <si>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</si>
  <si>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</si>
  <si>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</si>
  <si>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</si>
  <si>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</si>
  <si>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</si>
  <si>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</si>
  <si>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</si>
  <si>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</si>
  <si>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</si>
  <si>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</si>
  <si>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</si>
  <si>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</si>
  <si>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</si>
  <si>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</si>
  <si>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</si>
  <si>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</si>
  <si>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</si>
  <si>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</si>
  <si>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</si>
  <si>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</si>
  <si>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</si>
  <si>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</si>
  <si>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</si>
  <si>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</si>
  <si>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</si>
  <si>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</si>
  <si>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</si>
  <si>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</si>
  <si>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</si>
  <si>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</si>
  <si>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</si>
  <si>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</si>
  <si>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</si>
  <si>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</si>
  <si>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</si>
  <si>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</si>
  <si>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</si>
  <si>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</si>
  <si>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</si>
  <si>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</si>
  <si>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</si>
  <si>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</si>
  <si>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</si>
  <si>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</si>
  <si>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</si>
  <si>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</si>
  <si>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</si>
  <si>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</si>
  <si>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</si>
  <si>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</si>
  <si>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</si>
  <si>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</si>
  <si>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</si>
  <si>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</si>
  <si>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</si>
  <si>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</si>
  <si>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</si>
  <si>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</si>
  <si>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</si>
  <si>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</si>
  <si>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</si>
  <si>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</si>
  <si>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</si>
  <si>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</si>
  <si>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</si>
  <si>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</si>
  <si>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</si>
  <si>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</si>
  <si>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</si>
  <si>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</si>
  <si>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</si>
  <si>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</si>
  <si>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</si>
  <si>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</si>
  <si>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</si>
  <si>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</si>
  <si>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</si>
  <si>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</si>
  <si>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</si>
  <si>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</si>
  <si>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</si>
  <si>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</si>
  <si>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</si>
  <si>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</si>
  <si>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</si>
  <si>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</si>
  <si>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</si>
  <si>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</si>
  <si>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</si>
  <si>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</si>
  <si>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</si>
  <si>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</si>
  <si>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</si>
  <si>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</si>
  <si>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</si>
  <si>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</si>
  <si>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</si>
  <si>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</si>
  <si>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</si>
  <si>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</si>
  <si>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</si>
  <si>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</si>
  <si>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</si>
  <si>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</si>
  <si>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</si>
  <si>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</si>
  <si>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</si>
  <si>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</si>
  <si>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</si>
  <si>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</si>
  <si>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</si>
  <si>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</si>
  <si>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</si>
  <si>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</si>
  <si>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</si>
  <si>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</si>
  <si>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</si>
  <si>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</si>
  <si>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</si>
  <si>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</si>
  <si>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</si>
  <si>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</si>
  <si>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</si>
  <si>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</si>
  <si>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</si>
  <si>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</si>
  <si>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</si>
  <si>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</si>
  <si>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</si>
  <si>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</si>
  <si>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</si>
  <si>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</si>
  <si>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</si>
  <si>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</si>
  <si>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</si>
  <si>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</si>
  <si>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</si>
  <si>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</si>
  <si>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</si>
  <si>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</si>
  <si>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</si>
  <si>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</si>
  <si>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</si>
  <si>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</si>
  <si>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</si>
  <si>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</si>
  <si>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</si>
  <si>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</si>
  <si>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</si>
  <si>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</si>
  <si>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</si>
  <si>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</si>
  <si>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</si>
  <si>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</si>
  <si>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</si>
  <si>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</si>
  <si>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</si>
  <si>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</si>
  <si>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</si>
  <si>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</si>
  <si>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</si>
  <si>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</si>
  <si>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</si>
  <si>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</si>
  <si>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</si>
  <si>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</si>
  <si>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</si>
  <si>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</si>
  <si>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</si>
  <si>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</si>
  <si>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</si>
  <si>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</si>
  <si>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</si>
  <si>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</si>
  <si>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</si>
  <si>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</si>
  <si>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</si>
  <si>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</si>
  <si>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</si>
  <si>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</si>
  <si>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</si>
  <si>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</si>
  <si>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</si>
  <si>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</si>
  <si>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</si>
  <si>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</si>
  <si>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</si>
  <si>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</si>
  <si>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</si>
  <si>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</si>
  <si>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</si>
  <si>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</si>
  <si>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</si>
  <si>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</si>
  <si>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</si>
  <si>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</si>
  <si>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</si>
  <si>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</si>
  <si>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</si>
  <si>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</si>
  <si>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</si>
  <si>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</si>
  <si>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</si>
  <si>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</si>
  <si>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</si>
  <si>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</si>
  <si>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</si>
  <si>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</si>
  <si>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</si>
  <si>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</si>
  <si>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</si>
  <si>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</si>
  <si>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</si>
  <si>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</si>
  <si>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</si>
  <si>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</si>
  <si>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</si>
  <si>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</si>
  <si>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</si>
  <si>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</si>
  <si>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</si>
  <si>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</si>
  <si>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</si>
  <si>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</si>
  <si>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</si>
  <si>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</si>
  <si>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</si>
  <si>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</si>
  <si>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</si>
  <si>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</si>
  <si>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</si>
  <si>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</si>
  <si>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</si>
  <si>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</si>
  <si>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</si>
  <si>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</si>
  <si>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</si>
  <si>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</si>
  <si>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</si>
  <si>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</si>
  <si>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</si>
  <si>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</si>
  <si>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</si>
  <si>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</si>
  <si>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</si>
  <si>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</si>
  <si>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</si>
  <si>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</si>
  <si>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</si>
  <si>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</si>
  <si>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</si>
  <si>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</si>
  <si>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</si>
  <si>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</si>
  <si>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</si>
  <si>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</si>
  <si>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</si>
  <si>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</si>
  <si>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</si>
  <si>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</si>
  <si>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</si>
  <si>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</si>
  <si>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</si>
  <si>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</si>
  <si>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</si>
  <si>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</si>
  <si>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</si>
  <si>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</si>
  <si>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</si>
  <si>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</si>
  <si>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</si>
  <si>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</si>
  <si>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</si>
  <si>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</si>
  <si>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</si>
  <si>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</si>
  <si>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</si>
  <si>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</si>
  <si>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</si>
  <si>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</si>
  <si>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</si>
  <si>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</si>
  <si>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</si>
  <si>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</si>
  <si>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</si>
  <si>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</si>
  <si>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</si>
  <si>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</si>
  <si>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</si>
  <si>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</si>
  <si>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</si>
  <si>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</si>
  <si>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</si>
  <si>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</si>
  <si>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</si>
  <si>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</si>
  <si>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</si>
  <si>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</si>
  <si>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</si>
  <si>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</si>
  <si>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</si>
  <si>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</si>
  <si>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</si>
  <si>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</si>
  <si>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</si>
  <si>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</si>
  <si>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</si>
  <si>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</si>
  <si>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</si>
  <si>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</si>
  <si>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</si>
  <si>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</si>
  <si>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</si>
  <si>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</si>
  <si>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</si>
  <si>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</si>
  <si>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</si>
  <si>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</si>
  <si>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</si>
  <si>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</si>
  <si>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</si>
  <si>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</si>
  <si>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</si>
  <si>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</si>
  <si>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</si>
  <si>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</si>
  <si>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</si>
  <si>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</si>
  <si>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</si>
  <si>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</si>
  <si>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</si>
  <si>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</si>
  <si>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</si>
  <si>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</si>
  <si>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</si>
  <si>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</si>
  <si>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</si>
  <si>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</si>
  <si>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</si>
  <si>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</si>
  <si>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</si>
  <si>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</si>
  <si>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</si>
  <si>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</si>
  <si>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</si>
  <si>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</si>
  <si>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</si>
  <si>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</si>
  <si>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</si>
  <si>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</si>
  <si>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</si>
  <si>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</si>
  <si>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</si>
  <si>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</si>
  <si>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</si>
  <si>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</si>
  <si>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</si>
  <si>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</si>
  <si>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</si>
  <si>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</si>
  <si>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</si>
  <si>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</si>
  <si>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</si>
  <si>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</si>
  <si>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</si>
  <si>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</si>
  <si>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</si>
  <si>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</si>
  <si>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</si>
  <si>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</si>
  <si>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</si>
  <si>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</si>
  <si>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</si>
  <si>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</si>
  <si>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</si>
  <si>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</si>
  <si>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</si>
  <si>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</si>
  <si>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</si>
  <si>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</si>
  <si>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</si>
  <si>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</si>
  <si>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</si>
  <si>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</si>
  <si>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</si>
  <si>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</si>
  <si>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</si>
  <si>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</si>
  <si>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</si>
  <si>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</si>
  <si>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</si>
  <si>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</si>
  <si>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</si>
  <si>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</si>
  <si>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</si>
  <si>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</si>
  <si>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</si>
  <si>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</si>
  <si>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</si>
  <si>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</si>
  <si>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</si>
  <si>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</si>
  <si>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</si>
  <si>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</si>
  <si>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</si>
  <si>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</si>
  <si>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</si>
  <si>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</si>
  <si>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</si>
  <si>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</si>
  <si>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</si>
  <si>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</si>
  <si>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</si>
  <si>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</si>
  <si>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</si>
  <si>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</si>
  <si>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</si>
  <si>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</si>
  <si>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</si>
  <si>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</si>
  <si>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</si>
  <si>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</si>
  <si>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</si>
  <si>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</si>
  <si>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</si>
  <si>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</si>
  <si>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</si>
  <si>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</si>
  <si>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</si>
  <si>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</si>
  <si>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</si>
  <si>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</si>
  <si>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</si>
  <si>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</si>
  <si>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</si>
  <si>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</si>
  <si>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</si>
  <si>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</si>
  <si>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</si>
  <si>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</si>
  <si>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</si>
  <si>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</si>
  <si>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</si>
  <si>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</si>
  <si>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</si>
  <si>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</si>
  <si>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</si>
  <si>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</si>
  <si>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</si>
  <si>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</si>
  <si>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</si>
  <si>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</si>
  <si>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</si>
  <si>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</si>
  <si>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</si>
  <si>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</si>
  <si>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</si>
  <si>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</si>
  <si>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</si>
  <si>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</si>
  <si>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</si>
  <si>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</si>
  <si>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</si>
  <si>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</si>
  <si>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</si>
  <si>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</si>
  <si>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</si>
  <si>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</si>
  <si>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</si>
  <si>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</si>
  <si>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</si>
  <si>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</si>
  <si>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</si>
  <si>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</si>
  <si>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</si>
  <si>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</si>
  <si>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</si>
  <si>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</si>
  <si>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</si>
  <si>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</si>
  <si>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</si>
  <si>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</si>
  <si>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</si>
  <si>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</si>
  <si>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</si>
  <si>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</si>
  <si>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</si>
  <si>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</si>
  <si>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</si>
  <si>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</si>
  <si>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</si>
  <si>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</si>
  <si>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</si>
  <si>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</si>
  <si>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</si>
  <si>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</si>
  <si>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</si>
  <si>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</si>
  <si>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</si>
  <si>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</si>
  <si>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</si>
  <si>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</si>
  <si>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</si>
  <si>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</si>
  <si>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</si>
  <si>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</si>
  <si>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</si>
  <si>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</si>
  <si>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</si>
  <si>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</si>
  <si>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</si>
  <si>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</si>
  <si>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</si>
  <si>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</si>
  <si>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</si>
  <si>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</si>
  <si>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</si>
  <si>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</si>
  <si>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</si>
  <si>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</si>
  <si>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</si>
  <si>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</si>
  <si>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</si>
  <si>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</si>
  <si>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</si>
  <si>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</si>
  <si>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</si>
  <si>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</si>
  <si>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</si>
  <si>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</si>
  <si>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</si>
  <si>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</si>
  <si>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</si>
  <si>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</si>
  <si>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</si>
  <si>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</si>
  <si>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</si>
  <si>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</si>
  <si>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</si>
  <si>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</si>
  <si>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</si>
  <si>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</si>
  <si>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</si>
  <si>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</si>
  <si>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</si>
  <si>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</si>
  <si>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</si>
  <si>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</si>
  <si>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</si>
  <si>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</si>
  <si>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</si>
  <si>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</si>
  <si>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</si>
  <si>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</si>
  <si>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</si>
  <si>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</si>
  <si>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</si>
  <si>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</si>
  <si>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</si>
  <si>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</si>
  <si>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</si>
  <si>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</si>
  <si>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</si>
  <si>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</si>
  <si>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</si>
  <si>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</si>
  <si>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</si>
  <si>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</si>
  <si>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</si>
  <si>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</si>
  <si>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</si>
  <si>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</si>
  <si>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</si>
  <si>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</si>
  <si>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</si>
  <si>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</si>
  <si>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</si>
  <si>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</si>
  <si>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</si>
  <si>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</si>
  <si>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</si>
  <si>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</si>
  <si>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</si>
  <si>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</si>
  <si>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</si>
  <si>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</si>
  <si>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</si>
  <si>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</si>
  <si>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</si>
  <si>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</si>
  <si>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</si>
  <si>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</si>
  <si>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</si>
  <si>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</si>
  <si>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</si>
  <si>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</si>
  <si>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</si>
  <si>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</si>
  <si>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</si>
  <si>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</si>
  <si>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</si>
  <si>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</si>
  <si>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</si>
  <si>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</si>
  <si>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</si>
  <si>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</si>
  <si>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</si>
  <si>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</si>
  <si>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</si>
  <si>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</si>
  <si>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</si>
  <si>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</si>
  <si>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</si>
  <si>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</si>
  <si>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</si>
  <si>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</si>
  <si>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</si>
  <si>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</si>
  <si>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</si>
  <si>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</si>
  <si>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</si>
  <si>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</si>
  <si>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</si>
  <si>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</si>
  <si>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</si>
  <si>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</si>
  <si>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</si>
  <si>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</si>
  <si>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</si>
  <si>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</si>
  <si>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</si>
  <si>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</si>
  <si>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</si>
  <si>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</si>
  <si>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</si>
  <si>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</si>
  <si>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</si>
  <si>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</si>
  <si>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</si>
  <si>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</si>
  <si>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</si>
  <si>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</si>
  <si>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</si>
  <si>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</si>
  <si>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</si>
  <si>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</si>
  <si>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</si>
  <si>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</si>
  <si>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</si>
  <si>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</si>
  <si>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</si>
  <si>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</si>
  <si>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</si>
  <si>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</si>
  <si>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</si>
  <si>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</si>
  <si>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</si>
  <si>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</si>
  <si>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</si>
  <si>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</si>
  <si>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</si>
  <si>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</si>
  <si>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</si>
  <si>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</si>
  <si>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</si>
  <si>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</si>
  <si>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</si>
  <si>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</si>
  <si>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</si>
  <si>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</si>
  <si>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</si>
  <si>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</si>
  <si>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</si>
  <si>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</si>
  <si>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</si>
  <si>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</si>
  <si>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</si>
  <si>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</si>
  <si>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</si>
  <si>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</si>
  <si>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</si>
  <si>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</si>
  <si>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</si>
  <si>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</si>
  <si>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</si>
  <si>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</si>
  <si>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</si>
  <si>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</si>
  <si>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</si>
  <si>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</si>
  <si>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</si>
  <si>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</si>
  <si>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</si>
  <si>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</si>
  <si>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</si>
  <si>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</si>
  <si>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</si>
  <si>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</si>
  <si>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</si>
  <si>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</si>
  <si>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</si>
  <si>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</si>
  <si>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</si>
  <si>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</si>
  <si>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</si>
  <si>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</si>
  <si>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</si>
  <si>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</si>
  <si>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</si>
  <si>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</si>
  <si>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</si>
  <si>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</si>
  <si>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</si>
  <si>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</si>
  <si>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</si>
  <si>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</si>
  <si>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</si>
  <si>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</si>
  <si>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</si>
  <si>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</si>
  <si>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</si>
  <si>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</si>
  <si>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</si>
  <si>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</si>
  <si>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</si>
  <si>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</si>
  <si>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</si>
  <si>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</si>
  <si>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</si>
  <si>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</si>
  <si>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</si>
  <si>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</si>
  <si>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</si>
  <si>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</si>
  <si>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</si>
  <si>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</si>
  <si>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</si>
  <si>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</si>
  <si>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</si>
  <si>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</si>
  <si>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</si>
  <si>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</si>
  <si>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</si>
  <si>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</si>
  <si>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</si>
  <si>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</si>
  <si>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</si>
  <si>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</si>
  <si>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</si>
  <si>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</si>
  <si>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</si>
  <si>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</si>
  <si>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</si>
  <si>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</si>
  <si>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</si>
  <si>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</si>
  <si>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</si>
  <si>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</si>
  <si>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</si>
  <si>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</si>
  <si>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</si>
  <si>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</si>
  <si>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</si>
  <si>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</si>
  <si>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</si>
  <si>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</si>
  <si>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</si>
  <si>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</si>
  <si>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</si>
  <si>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</si>
  <si>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</si>
  <si>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</si>
  <si>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</si>
  <si>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</si>
  <si>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</si>
  <si>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</si>
  <si>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</si>
  <si>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</si>
  <si>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</si>
  <si>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</si>
  <si>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</si>
  <si>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</si>
  <si>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</si>
  <si>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</si>
  <si>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</si>
  <si>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</si>
  <si>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</si>
  <si>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</si>
  <si>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</si>
  <si>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</si>
  <si>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</si>
  <si>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</si>
  <si>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</si>
  <si>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</si>
  <si>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</si>
  <si>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</si>
  <si>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</si>
  <si>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</si>
  <si>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</si>
  <si>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</si>
  <si>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</si>
  <si>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</si>
  <si>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</si>
  <si>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</si>
  <si>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</si>
  <si>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</si>
  <si>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</si>
  <si>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</si>
  <si>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</si>
  <si>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</si>
  <si>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</si>
  <si>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</si>
  <si>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</si>
  <si>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</si>
  <si>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</si>
  <si>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</si>
  <si>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</si>
  <si>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</si>
  <si>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</si>
  <si>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</si>
  <si>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</si>
  <si>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</si>
  <si>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</si>
  <si>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</si>
  <si>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</si>
  <si>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</si>
  <si>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</si>
  <si>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</si>
  <si>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</si>
  <si>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</si>
  <si>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</si>
  <si>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</si>
  <si>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</si>
  <si>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</si>
  <si>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</si>
  <si>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</si>
  <si>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</si>
  <si>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</si>
  <si>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</si>
  <si>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</si>
  <si>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</si>
  <si>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</si>
  <si>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</si>
  <si>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</si>
  <si>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</si>
  <si>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</si>
  <si>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</si>
  <si>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</si>
  <si>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</si>
  <si>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</si>
  <si>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</si>
  <si>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</si>
  <si>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</si>
  <si>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</si>
  <si>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</si>
  <si>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</si>
  <si>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</si>
  <si>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</si>
  <si>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</si>
  <si>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</si>
  <si>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</si>
  <si>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</si>
  <si>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</si>
  <si>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</si>
  <si>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</si>
  <si>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</si>
  <si>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</si>
  <si>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</si>
  <si>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</si>
  <si>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</si>
  <si>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</si>
  <si>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</si>
  <si>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</si>
  <si>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</si>
  <si>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</si>
  <si>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</si>
  <si>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</si>
  <si>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</si>
  <si>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</si>
  <si>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</si>
  <si>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</si>
  <si>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</si>
  <si>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</si>
  <si>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</si>
  <si>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</si>
  <si>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</si>
  <si>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</si>
  <si>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</si>
  <si>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</si>
  <si>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</si>
  <si>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</si>
  <si>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</si>
  <si>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</si>
  <si>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</si>
  <si>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</si>
  <si>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</si>
  <si>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</si>
  <si>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</si>
  <si>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</si>
  <si>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</si>
  <si>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</si>
  <si>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</si>
  <si>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</si>
  <si>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</si>
  <si>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</si>
  <si>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</si>
  <si>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</si>
  <si>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</si>
  <si>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</si>
  <si>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</si>
  <si>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</si>
  <si>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</si>
  <si>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</si>
  <si>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</si>
  <si>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</si>
  <si>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</si>
  <si>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</si>
  <si>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</si>
  <si>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</si>
  <si>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</si>
  <si>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</si>
  <si>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</si>
  <si>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</si>
  <si>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</si>
  <si>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</si>
  <si>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</si>
  <si>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</si>
  <si>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</si>
  <si>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</si>
  <si>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</si>
  <si>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</si>
  <si>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</si>
  <si>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</si>
  <si>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</si>
  <si>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</si>
  <si>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</si>
  <si>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</si>
  <si>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</si>
  <si>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</si>
  <si>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</si>
  <si>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</si>
  <si>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</si>
  <si>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</si>
  <si>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</si>
  <si>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</si>
  <si>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</si>
  <si>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</si>
  <si>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</si>
  <si>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</si>
  <si>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</si>
  <si>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</si>
  <si>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</si>
  <si>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</si>
  <si>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</si>
  <si>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</si>
  <si>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</si>
  <si>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</si>
  <si>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</si>
  <si>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</si>
  <si>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</si>
  <si>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</si>
  <si>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</si>
  <si>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</si>
  <si>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</si>
  <si>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</si>
  <si>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</si>
  <si>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</si>
  <si>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</si>
  <si>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</si>
  <si>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</si>
  <si>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</si>
  <si>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</si>
  <si>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</si>
  <si>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</si>
  <si>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</si>
  <si>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</si>
  <si>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</si>
  <si>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</si>
  <si>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</si>
  <si>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</si>
  <si>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</si>
  <si>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</si>
  <si>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</si>
  <si>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</si>
  <si>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</si>
  <si>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</si>
  <si>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</si>
  <si>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</si>
  <si>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</si>
  <si>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</si>
  <si>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</si>
  <si>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</si>
  <si>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</si>
  <si>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</si>
  <si>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</si>
  <si>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</si>
  <si>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</si>
  <si>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</si>
  <si>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</si>
  <si>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</si>
  <si>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</si>
  <si>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</si>
  <si>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</si>
  <si>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</si>
  <si>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</si>
  <si>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</si>
  <si>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</si>
  <si>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</si>
  <si>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</si>
  <si>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</si>
  <si>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</si>
  <si>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</si>
  <si>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</si>
  <si>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</si>
  <si>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</si>
  <si>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</si>
  <si>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</si>
  <si>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</si>
  <si>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</si>
  <si>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</si>
  <si>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</si>
  <si>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</si>
  <si>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</si>
  <si>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</si>
  <si>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</si>
  <si>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</si>
  <si>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</si>
  <si>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</si>
  <si>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</si>
  <si>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</si>
  <si>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</si>
  <si>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</si>
  <si>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</si>
  <si>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</si>
  <si>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</si>
  <si>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</si>
  <si>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</si>
  <si>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</si>
  <si>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</si>
  <si>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</si>
  <si>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</si>
  <si>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</si>
  <si>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</si>
  <si>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</si>
  <si>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</si>
  <si>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</si>
  <si>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</si>
  <si>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</si>
  <si>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</si>
  <si>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</si>
  <si>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</si>
  <si>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</si>
  <si>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</si>
  <si>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</si>
  <si>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</si>
  <si>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</si>
  <si>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</si>
  <si>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</si>
  <si>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</si>
  <si>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</si>
  <si>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</si>
  <si>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</si>
  <si>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</si>
  <si>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</si>
  <si>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</si>
  <si>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</si>
  <si>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</si>
  <si>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</si>
  <si>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</si>
  <si>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</si>
  <si>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</si>
  <si>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</si>
  <si>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</si>
  <si>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</si>
  <si>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</si>
  <si>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</si>
  <si>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</si>
  <si>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</si>
  <si>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</si>
  <si>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</si>
  <si>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</si>
  <si>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</si>
  <si>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</si>
  <si>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</si>
  <si>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</si>
  <si>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</si>
  <si>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</si>
  <si>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</si>
  <si>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</si>
  <si>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</si>
  <si>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</si>
  <si>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</si>
  <si>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</si>
  <si>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</si>
  <si>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</si>
  <si>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</si>
  <si>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</si>
  <si>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</si>
  <si>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</si>
  <si>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</si>
  <si>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</si>
  <si>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</si>
  <si>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</si>
  <si>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</si>
  <si>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</si>
  <si>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</si>
  <si>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</si>
  <si>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</si>
  <si>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</si>
  <si>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</si>
  <si>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</si>
  <si>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</si>
  <si>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</si>
  <si>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</si>
  <si>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</si>
  <si>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</si>
  <si>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</si>
  <si>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</si>
  <si>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</si>
  <si>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</si>
  <si>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</si>
  <si>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</si>
  <si>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</si>
  <si>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</si>
  <si>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</si>
  <si>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</si>
  <si>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</si>
  <si>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</si>
  <si>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</si>
  <si>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</si>
  <si>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</si>
  <si>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</si>
  <si>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</si>
  <si>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</si>
  <si>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</si>
  <si>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</si>
  <si>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</si>
  <si>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</si>
  <si>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</si>
  <si>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</si>
  <si>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</si>
  <si>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</si>
  <si>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</si>
  <si>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</si>
  <si>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</si>
  <si>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</si>
  <si>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</si>
  <si>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</si>
  <si>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</si>
  <si>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</si>
  <si>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</si>
  <si>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</si>
  <si>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</si>
  <si>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</si>
  <si>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</si>
  <si>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</si>
  <si>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</si>
  <si>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</si>
  <si>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</si>
  <si>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</si>
  <si>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</si>
  <si>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</si>
  <si>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</si>
  <si>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</si>
  <si>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</si>
  <si>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</si>
  <si>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</si>
  <si>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</si>
  <si>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</si>
  <si>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</si>
  <si>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</si>
  <si>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</si>
  <si>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</si>
  <si>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</si>
  <si>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</si>
  <si>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</si>
  <si>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</si>
  <si>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</si>
  <si>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</si>
  <si>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</si>
  <si>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</si>
  <si>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</si>
  <si>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</si>
  <si>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</si>
  <si>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</si>
  <si>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</si>
  <si>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</si>
  <si>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</si>
  <si>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</si>
  <si>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</si>
  <si>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</si>
  <si>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</si>
  <si>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</si>
  <si>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</si>
  <si>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</si>
  <si>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</si>
  <si>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</si>
  <si>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</si>
  <si>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</si>
  <si>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</si>
  <si>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</si>
  <si>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</si>
  <si>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</si>
  <si>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</si>
  <si>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</si>
  <si>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</si>
  <si>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</si>
  <si>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</si>
  <si>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</si>
  <si>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</si>
  <si>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</si>
  <si>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</si>
  <si>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</si>
  <si>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</si>
  <si>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</si>
  <si>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</si>
  <si>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</si>
  <si>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</si>
  <si>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</si>
  <si>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</si>
  <si>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</si>
  <si>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</si>
  <si>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</si>
  <si>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</si>
  <si>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</si>
  <si>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</si>
  <si>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</si>
  <si>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</si>
  <si>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</si>
  <si>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</si>
  <si>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</si>
  <si>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</si>
  <si>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</si>
  <si>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</si>
  <si>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</si>
  <si>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</si>
  <si>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</si>
  <si>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</si>
  <si>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</si>
  <si>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</si>
  <si>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</si>
  <si>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</si>
  <si>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</si>
  <si>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</si>
  <si>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</si>
  <si>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</si>
  <si>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</si>
  <si>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</si>
  <si>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</si>
  <si>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</si>
  <si>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</si>
  <si>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</si>
  <si>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</si>
  <si>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</si>
  <si>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</si>
  <si>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</si>
  <si>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</si>
  <si>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</si>
  <si>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</si>
  <si>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</si>
  <si>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</si>
  <si>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</si>
  <si>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</si>
  <si>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</si>
  <si>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</si>
  <si>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</si>
  <si>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</si>
  <si>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</si>
  <si>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</si>
  <si>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</si>
  <si>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</si>
  <si>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</si>
  <si>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</si>
  <si>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</si>
  <si>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</si>
  <si>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</si>
  <si>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</si>
  <si>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</si>
  <si>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</si>
  <si>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</si>
  <si>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</si>
  <si>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</si>
  <si>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</si>
  <si>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</si>
  <si>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</si>
  <si>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</si>
  <si>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</si>
  <si>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</si>
  <si>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</si>
  <si>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</si>
  <si>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</si>
  <si>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</si>
  <si>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</si>
  <si>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</si>
  <si>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</si>
  <si>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</si>
  <si>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</si>
  <si>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</si>
  <si>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</si>
  <si>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</si>
  <si>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</si>
  <si>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</si>
  <si>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</si>
  <si>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</si>
  <si>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</si>
  <si>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</si>
  <si>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</si>
  <si>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</si>
  <si>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</si>
  <si>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</si>
  <si>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</si>
  <si>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</si>
  <si>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</si>
  <si>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</si>
  <si>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</si>
  <si>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</si>
  <si>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</si>
  <si>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</si>
  <si>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</si>
  <si>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</si>
  <si>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</si>
  <si>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</si>
  <si>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</si>
  <si>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</si>
  <si>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</si>
  <si>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</si>
  <si>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</si>
  <si>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</si>
  <si>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</si>
  <si>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</si>
  <si>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</si>
  <si>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</si>
  <si>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</si>
  <si>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</si>
  <si>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</si>
  <si>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</si>
  <si>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</si>
  <si>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</si>
  <si>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</si>
  <si>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</si>
  <si>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</si>
  <si>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</si>
  <si>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</si>
  <si>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</si>
  <si>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</si>
  <si>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</si>
  <si>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</si>
  <si>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</si>
  <si>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</si>
  <si>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</si>
  <si>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</si>
  <si>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</si>
  <si>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</si>
  <si>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</si>
  <si>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</si>
  <si>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</si>
  <si>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</si>
  <si>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</si>
  <si>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</si>
  <si>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</si>
  <si>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</si>
  <si>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</si>
  <si>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</si>
  <si>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</si>
  <si>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</si>
  <si>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</si>
  <si>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</si>
  <si>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</si>
  <si>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</si>
  <si>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</si>
  <si>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</si>
  <si>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</si>
  <si>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</si>
  <si>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</si>
  <si>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</si>
  <si>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</si>
  <si>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</si>
  <si>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</si>
  <si>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</si>
  <si>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</si>
  <si>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</si>
  <si>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</si>
  <si>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</si>
  <si>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</si>
  <si>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</si>
  <si>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</si>
  <si>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</si>
  <si>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</si>
  <si>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</si>
  <si>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</si>
  <si>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</si>
  <si>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</si>
  <si>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</si>
  <si>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</si>
  <si>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</si>
  <si>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</si>
  <si>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</si>
  <si>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</si>
  <si>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</si>
  <si>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</si>
  <si>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</si>
  <si>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</si>
  <si>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</si>
  <si>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</si>
  <si>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</si>
  <si>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</si>
  <si>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</si>
  <si>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</si>
  <si>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</si>
  <si>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</si>
  <si>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</si>
  <si>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</si>
  <si>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</si>
  <si>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</si>
  <si>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</si>
  <si>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</si>
  <si>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</si>
  <si>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</si>
  <si>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</si>
  <si>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</si>
  <si>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</si>
  <si>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</si>
  <si>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</si>
  <si>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</si>
  <si>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</si>
  <si>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</si>
  <si>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</si>
  <si>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</si>
  <si>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</si>
  <si>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</si>
  <si>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</si>
  <si>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</si>
  <si>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</si>
  <si>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</si>
  <si>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</si>
  <si>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</si>
  <si>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</si>
  <si>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</si>
  <si>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</si>
  <si>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</si>
  <si>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</si>
  <si>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</si>
  <si>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</si>
  <si>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</si>
  <si>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</si>
  <si>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</si>
  <si>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</si>
  <si>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</si>
  <si>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</si>
  <si>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</si>
  <si>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</si>
  <si>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</si>
  <si>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</si>
  <si>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</si>
  <si>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</si>
  <si>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</si>
  <si>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</si>
  <si>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</si>
  <si>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</si>
  <si>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</si>
  <si>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</si>
  <si>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</si>
  <si>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</si>
  <si>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</si>
  <si>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</si>
  <si>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</si>
  <si>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</si>
  <si>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</si>
  <si>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</si>
  <si>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</si>
  <si>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</si>
  <si>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</si>
  <si>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</si>
  <si>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</si>
  <si>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</si>
  <si>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</si>
  <si>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</si>
  <si>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</si>
  <si>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</si>
  <si>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</si>
  <si>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</si>
  <si>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</si>
  <si>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</si>
  <si>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</si>
  <si>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</si>
  <si>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</si>
  <si>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</si>
  <si>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</si>
  <si>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</si>
  <si>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</si>
  <si>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</si>
  <si>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</si>
  <si>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</si>
  <si>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</si>
  <si>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</si>
  <si>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</si>
  <si>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</si>
  <si>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</si>
  <si>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</si>
  <si>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</si>
  <si>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</si>
  <si>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</si>
  <si>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</si>
  <si>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</si>
  <si>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</si>
  <si>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</si>
  <si>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</si>
  <si>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</si>
  <si>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</si>
  <si>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</si>
  <si>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</si>
  <si>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</si>
  <si>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</si>
  <si>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</si>
  <si>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</si>
  <si>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</si>
  <si>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</si>
  <si>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</si>
  <si>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</si>
  <si>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</si>
  <si>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</si>
  <si>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</si>
  <si>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</si>
  <si>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</si>
  <si>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</si>
  <si>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</si>
  <si>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</si>
  <si>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</si>
  <si>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</si>
  <si>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</si>
  <si>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</si>
  <si>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</si>
  <si>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</si>
  <si>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</si>
  <si>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</si>
  <si>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</si>
  <si>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</si>
  <si>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</si>
  <si>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</si>
  <si>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</si>
  <si>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</si>
  <si>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</si>
  <si>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</si>
  <si>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</si>
  <si>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</si>
  <si>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</si>
  <si>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</si>
  <si>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</si>
  <si>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</si>
  <si>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</si>
  <si>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</si>
  <si>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</si>
  <si>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</si>
  <si>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</si>
  <si>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</si>
  <si>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</si>
  <si>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</si>
  <si>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</si>
  <si>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</si>
  <si>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</si>
  <si>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</si>
  <si>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</si>
  <si>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</si>
  <si>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</si>
  <si>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</si>
  <si>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</si>
  <si>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</si>
  <si>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</si>
  <si>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</si>
  <si>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</si>
  <si>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</si>
  <si>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</si>
  <si>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</si>
  <si>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</si>
  <si>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</si>
  <si>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</si>
  <si>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</si>
  <si>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</si>
  <si>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</si>
  <si>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</si>
  <si>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</si>
  <si>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</si>
  <si>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</si>
  <si>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</si>
  <si>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</si>
  <si>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</si>
  <si>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</si>
  <si>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</si>
  <si>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</si>
  <si>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</si>
  <si>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</si>
  <si>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</si>
  <si>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</si>
  <si>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</si>
  <si>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</si>
  <si>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</si>
  <si>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</si>
  <si>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</si>
  <si>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</si>
  <si>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</si>
  <si>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</si>
  <si>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</si>
  <si>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</si>
  <si>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</si>
  <si>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</si>
  <si>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</si>
  <si>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</si>
  <si>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</si>
  <si>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</si>
  <si>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</si>
  <si>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</si>
  <si>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</si>
  <si>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</si>
  <si>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</si>
  <si>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</si>
  <si>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</si>
  <si>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</si>
  <si>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</si>
  <si>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</si>
  <si>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</si>
  <si>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</si>
  <si>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</si>
  <si>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</si>
  <si>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</si>
  <si>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</si>
  <si>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</si>
  <si>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</si>
  <si>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</si>
  <si>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</si>
  <si>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</si>
  <si>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</si>
  <si>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</si>
  <si>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</si>
  <si>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</si>
  <si>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</si>
  <si>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</si>
  <si>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</si>
  <si>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</si>
  <si>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</si>
  <si>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</si>
  <si>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</si>
  <si>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</si>
  <si>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</si>
  <si>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</si>
  <si>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</si>
  <si>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</si>
  <si>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</si>
  <si>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</si>
  <si>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</si>
  <si>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</si>
  <si>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</si>
  <si>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</si>
  <si>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</si>
  <si>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</si>
  <si>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</si>
  <si>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</si>
  <si>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</si>
  <si>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</si>
  <si>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</si>
  <si>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</si>
  <si>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</si>
  <si>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</si>
  <si>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</si>
  <si>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</si>
  <si>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</si>
  <si>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</si>
  <si>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</si>
  <si>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</si>
  <si>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</si>
  <si>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</si>
  <si>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</si>
  <si>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</si>
  <si>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</si>
  <si>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</si>
  <si>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</si>
  <si>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</si>
  <si>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</si>
  <si>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</si>
  <si>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</si>
  <si>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</si>
  <si>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</si>
  <si>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</si>
  <si>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</si>
  <si>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</si>
  <si>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</si>
  <si>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</si>
  <si>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</si>
  <si>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</si>
  <si>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</si>
  <si>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</si>
  <si>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</si>
  <si>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</si>
  <si>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</si>
  <si>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</si>
  <si>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</si>
  <si>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</si>
  <si>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</si>
  <si>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</si>
  <si>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</si>
  <si>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</si>
  <si>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</si>
  <si>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</si>
  <si>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</si>
  <si>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</si>
  <si>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</si>
  <si>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</si>
  <si>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</si>
  <si>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</si>
  <si>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</si>
  <si>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</si>
  <si>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</si>
  <si>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</si>
  <si>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</si>
  <si>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</si>
  <si>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</si>
  <si>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</si>
  <si>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</si>
  <si>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</si>
  <si>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</si>
  <si>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</si>
  <si>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</si>
  <si>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</si>
  <si>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</si>
  <si>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</si>
  <si>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</si>
  <si>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</si>
  <si>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</si>
  <si>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</si>
  <si>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</si>
  <si>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</si>
  <si>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</si>
  <si>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</si>
  <si>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</si>
  <si>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</si>
  <si>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</si>
  <si>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</si>
  <si>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</si>
  <si>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</si>
  <si>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</si>
  <si>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</si>
  <si>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</si>
  <si>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</si>
  <si>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</si>
  <si>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</si>
  <si>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</si>
  <si>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</si>
  <si>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</si>
  <si>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</si>
  <si>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</si>
  <si>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</si>
  <si>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</si>
  <si>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</si>
  <si>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</si>
  <si>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</si>
  <si>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</si>
  <si>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</si>
  <si>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</si>
  <si>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</si>
  <si>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</si>
  <si>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</si>
  <si>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</si>
  <si>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</si>
  <si>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</si>
  <si>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</si>
  <si>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</si>
  <si>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</si>
  <si>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</si>
  <si>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</si>
  <si>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</si>
  <si>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</si>
  <si>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</si>
  <si>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</si>
  <si>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</si>
  <si>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</si>
  <si>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</si>
  <si>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</si>
  <si>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</si>
  <si>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</si>
  <si>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</si>
  <si>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</si>
  <si>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</si>
  <si>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</si>
  <si>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</si>
  <si>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</si>
  <si>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</si>
  <si>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</si>
  <si>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</si>
  <si>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</si>
  <si>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</si>
  <si>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</si>
  <si>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</si>
  <si>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</si>
  <si>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</si>
  <si>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</si>
  <si>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</si>
  <si>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</si>
  <si>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</si>
  <si>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</si>
  <si>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</si>
  <si>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</si>
  <si>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</si>
  <si>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</si>
  <si>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</si>
  <si>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</si>
  <si>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</si>
  <si>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</si>
  <si>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</si>
  <si>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</si>
  <si>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</si>
  <si>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</si>
  <si>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</si>
  <si>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</si>
  <si>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</si>
  <si>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</si>
  <si>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</si>
  <si>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</si>
  <si>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</si>
  <si>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</si>
  <si>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</si>
  <si>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</si>
  <si>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</si>
  <si>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</si>
  <si>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</si>
  <si>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</si>
  <si>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</si>
  <si>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</si>
  <si>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</si>
  <si>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</si>
  <si>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</si>
  <si>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</si>
  <si>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</si>
  <si>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</si>
  <si>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</si>
  <si>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</si>
  <si>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</si>
  <si>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</si>
  <si>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</si>
  <si>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</si>
  <si>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</si>
  <si>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</si>
  <si>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</si>
  <si>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</si>
  <si>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</si>
  <si>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</si>
  <si>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</si>
  <si>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</si>
  <si>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</si>
  <si>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</si>
  <si>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</si>
  <si>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</si>
  <si>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</si>
  <si>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</si>
  <si>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</si>
  <si>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</si>
  <si>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</si>
  <si>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</si>
  <si>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</si>
  <si>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</si>
  <si>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</si>
  <si>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</si>
  <si>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</si>
  <si>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</si>
  <si>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</si>
  <si>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</si>
  <si>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</si>
  <si>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</si>
  <si>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</si>
  <si>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</si>
  <si>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</si>
  <si>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</si>
  <si>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</si>
  <si>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</si>
  <si>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</si>
  <si>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</si>
  <si>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</si>
  <si>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</si>
  <si>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</si>
  <si>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</si>
  <si>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</si>
  <si>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</si>
  <si>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</si>
  <si>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</si>
  <si>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</si>
  <si>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</si>
  <si>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</si>
  <si>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</si>
  <si>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</si>
  <si>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</si>
  <si>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</si>
  <si>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</si>
  <si>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</si>
  <si>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</si>
  <si>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</si>
  <si>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</si>
  <si>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</si>
  <si>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</si>
  <si>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</si>
  <si>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</si>
  <si>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</si>
  <si>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</si>
  <si>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</si>
  <si>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</si>
  <si>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</si>
  <si>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</si>
  <si>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</si>
  <si>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</si>
  <si>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</si>
  <si>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</si>
  <si>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</si>
  <si>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</si>
  <si>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</si>
  <si>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</si>
  <si>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</si>
  <si>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</si>
  <si>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</si>
  <si>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</si>
  <si>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</si>
  <si>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</si>
  <si>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</si>
  <si>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</si>
  <si>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</si>
  <si>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</si>
  <si>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</si>
  <si>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</si>
  <si>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</si>
  <si>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</si>
  <si>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</si>
  <si>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</si>
  <si>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</si>
  <si>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</si>
  <si>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</si>
  <si>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</si>
  <si>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</si>
  <si>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</si>
  <si>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</si>
  <si>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</si>
  <si>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</si>
  <si>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</si>
  <si>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</si>
  <si>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</si>
  <si>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</si>
  <si>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</si>
  <si>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</si>
  <si>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</si>
  <si>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</si>
  <si>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</si>
  <si>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</si>
  <si>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</si>
  <si>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</si>
  <si>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</si>
  <si>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</si>
  <si>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</si>
  <si>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</si>
  <si>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</si>
  <si>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</si>
  <si>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</si>
  <si>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</si>
  <si>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</si>
  <si>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</si>
  <si>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</si>
  <si>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</si>
  <si>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</si>
  <si>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</si>
  <si>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</si>
  <si>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</si>
  <si>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</si>
  <si>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</si>
  <si>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</si>
  <si>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</si>
  <si>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</si>
  <si>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</si>
  <si>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</si>
  <si>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</si>
  <si>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</si>
  <si>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</si>
  <si>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</si>
  <si>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</si>
  <si>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</si>
  <si>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</si>
  <si>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</si>
  <si>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</si>
  <si>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</si>
  <si>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</si>
  <si>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</si>
  <si>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</si>
  <si>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</si>
  <si>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</si>
  <si>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</si>
  <si>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</si>
  <si>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</si>
  <si>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</si>
  <si>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</si>
  <si>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</si>
  <si>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</si>
  <si>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</si>
  <si>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</si>
  <si>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</si>
  <si>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</si>
  <si>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</si>
  <si>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</si>
  <si>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</si>
  <si>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</si>
  <si>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</si>
  <si>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</si>
  <si>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</si>
  <si>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</si>
  <si>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</si>
  <si>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</si>
  <si>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</si>
  <si>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</si>
  <si>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</si>
  <si>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</si>
  <si>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</si>
  <si>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</si>
  <si>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</si>
  <si>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</si>
  <si>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</si>
  <si>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</si>
  <si>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</si>
  <si>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</si>
  <si>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</si>
  <si>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</si>
  <si>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</si>
  <si>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</si>
  <si>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</si>
  <si>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</si>
  <si>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</si>
  <si>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</si>
  <si>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</si>
  <si>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</si>
  <si>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</si>
  <si>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</si>
  <si>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</si>
  <si>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</si>
  <si>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</si>
  <si>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</si>
  <si>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</si>
  <si>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</si>
  <si>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</si>
  <si>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</si>
  <si>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</si>
  <si>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</si>
  <si>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</si>
  <si>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</si>
  <si>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</si>
  <si>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</si>
  <si>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</si>
  <si>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</si>
  <si>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</si>
  <si>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</si>
  <si>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</si>
  <si>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</si>
  <si>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</si>
  <si>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</si>
  <si>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</si>
  <si>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</si>
  <si>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</si>
  <si>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</si>
  <si>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</si>
  <si>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</si>
  <si>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</si>
  <si>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</si>
  <si>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</si>
  <si>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</si>
  <si>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</si>
  <si>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</si>
  <si>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</si>
  <si>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</si>
  <si>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</si>
  <si>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</si>
  <si>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</si>
  <si>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</si>
  <si>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</si>
  <si>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</si>
  <si>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</si>
  <si>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</si>
  <si>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</si>
  <si>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</si>
  <si>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</si>
  <si>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</si>
  <si>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</si>
  <si>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</si>
  <si>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</si>
  <si>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</si>
  <si>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</si>
  <si>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</si>
  <si>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</si>
  <si>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</si>
  <si>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</si>
  <si>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</si>
  <si>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</si>
  <si>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</si>
  <si>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</si>
  <si>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</si>
  <si>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</si>
  <si>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</si>
  <si>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</si>
  <si>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</si>
  <si>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</si>
  <si>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</si>
  <si>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</si>
  <si>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</si>
  <si>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</si>
  <si>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</si>
  <si>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</si>
  <si>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</si>
  <si>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</si>
  <si>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</si>
  <si>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</si>
  <si>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</si>
  <si>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</si>
  <si>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</si>
  <si>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</si>
  <si>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</si>
  <si>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</si>
  <si>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</si>
  <si>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</si>
  <si>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</si>
  <si>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</si>
  <si>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</si>
  <si>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</si>
  <si>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</si>
  <si>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</si>
  <si>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</si>
  <si>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</si>
  <si>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</si>
  <si>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</si>
  <si>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</si>
  <si>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</si>
  <si>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</si>
  <si>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</si>
  <si>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</si>
  <si>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</si>
  <si>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</si>
  <si>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</si>
  <si>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</si>
  <si>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</si>
  <si>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</si>
  <si>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</si>
  <si>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</si>
  <si>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</si>
  <si>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</si>
  <si>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</si>
  <si>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</si>
  <si>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</si>
  <si>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</si>
  <si>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</si>
  <si>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</si>
  <si>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</si>
  <si>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</si>
  <si>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</si>
  <si>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</si>
  <si>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</si>
  <si>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</si>
  <si>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</si>
  <si>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</si>
  <si>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</si>
  <si>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</si>
  <si>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</si>
  <si>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</si>
  <si>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</si>
  <si>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</si>
  <si>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</si>
  <si>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</si>
  <si>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</si>
  <si>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</si>
  <si>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</si>
  <si>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</si>
  <si>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</si>
  <si>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</si>
  <si>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</si>
  <si>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</si>
  <si>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</si>
  <si>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</si>
  <si>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</si>
  <si>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</si>
  <si>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</si>
  <si>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</si>
  <si>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</si>
  <si>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</si>
  <si>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</si>
  <si>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</si>
  <si>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</si>
  <si>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</si>
  <si>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</si>
  <si>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</si>
  <si>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</si>
  <si>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</si>
  <si>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</si>
  <si>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</si>
  <si>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</si>
  <si>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</si>
  <si>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</si>
  <si>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</si>
  <si>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</si>
  <si>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</si>
  <si>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</si>
  <si>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</si>
  <si>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</si>
  <si>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</si>
  <si>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</si>
  <si>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</si>
  <si>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</si>
  <si>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</si>
  <si>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</si>
  <si>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</si>
  <si>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</si>
  <si>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</si>
  <si>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</si>
  <si>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</si>
  <si>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</si>
  <si>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</si>
  <si>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</si>
  <si>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</si>
  <si>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</si>
  <si>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</si>
  <si>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</si>
  <si>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</si>
  <si>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</si>
  <si>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</si>
  <si>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</si>
  <si>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</si>
  <si>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</si>
  <si>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</si>
  <si>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</si>
  <si>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</si>
  <si>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</si>
  <si>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</si>
  <si>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</si>
  <si>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</si>
  <si>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</si>
  <si>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</si>
  <si>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</si>
  <si>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</si>
  <si>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</si>
  <si>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</si>
  <si>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</si>
  <si>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</si>
  <si>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</si>
  <si>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</si>
  <si>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</si>
  <si>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</si>
  <si>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</si>
  <si>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</si>
  <si>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</si>
  <si>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</si>
  <si>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</si>
  <si>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</si>
  <si>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</si>
  <si>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</si>
  <si>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</si>
  <si>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</si>
  <si>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</si>
  <si>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</si>
  <si>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</si>
  <si>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</si>
  <si>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</si>
  <si>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</si>
  <si>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</si>
  <si>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</si>
  <si>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</si>
  <si>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</si>
  <si>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</si>
  <si>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</si>
  <si>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</si>
  <si>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</si>
  <si>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</si>
  <si>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</si>
  <si>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</si>
  <si>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</si>
  <si>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</si>
  <si>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</si>
  <si>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</si>
  <si>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</si>
  <si>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</si>
  <si>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</si>
  <si>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</si>
  <si>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</si>
  <si>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</si>
  <si>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</si>
  <si>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</si>
  <si>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</si>
  <si>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</si>
  <si>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</si>
  <si>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</si>
  <si>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</si>
  <si>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</si>
  <si>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</si>
  <si>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</si>
  <si>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</si>
  <si>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</si>
  <si>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</si>
  <si>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</si>
  <si>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</si>
  <si>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</si>
  <si>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</si>
  <si>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</si>
  <si>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</si>
  <si>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</si>
  <si>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</si>
  <si>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</si>
  <si>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</si>
  <si>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</si>
  <si>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</si>
  <si>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</si>
  <si>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</si>
  <si>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</si>
  <si>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</si>
  <si>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</si>
  <si>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</si>
  <si>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</si>
  <si>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</si>
  <si>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</si>
  <si>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</si>
  <si>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</si>
  <si>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</si>
  <si>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</si>
  <si>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</si>
  <si>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</si>
  <si>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</si>
  <si>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</si>
  <si>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</si>
  <si>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</si>
  <si>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</si>
  <si>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</si>
  <si>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</si>
  <si>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</si>
  <si>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</si>
  <si>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</si>
  <si>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</si>
  <si>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</si>
  <si>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</si>
  <si>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</si>
  <si>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</si>
  <si>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</si>
  <si>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</si>
  <si>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</si>
  <si>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</si>
  <si>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</si>
  <si>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</si>
  <si>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</si>
  <si>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</si>
  <si>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</si>
  <si>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</si>
  <si>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</si>
  <si>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</si>
  <si>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</si>
  <si>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</si>
  <si>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</si>
  <si>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</si>
  <si>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</si>
  <si>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</si>
  <si>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</si>
  <si>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</si>
  <si>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</si>
  <si>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</si>
  <si>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</si>
  <si>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</si>
  <si>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</si>
  <si>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</si>
  <si>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</si>
  <si>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</si>
  <si>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</si>
  <si>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</si>
  <si>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</si>
  <si>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</si>
  <si>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</si>
  <si>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</si>
  <si>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</si>
  <si>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</si>
  <si>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</si>
  <si>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</si>
  <si>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</si>
  <si>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</si>
  <si>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</si>
  <si>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</si>
  <si>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</si>
  <si>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</si>
  <si>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</si>
  <si>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</si>
  <si>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</si>
  <si>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</si>
  <si>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</si>
  <si>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</si>
  <si>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</si>
  <si>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</si>
  <si>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</si>
  <si>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</si>
  <si>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</si>
  <si>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</si>
  <si>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</si>
  <si>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</si>
  <si>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</si>
  <si>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</si>
  <si>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</si>
  <si>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</si>
  <si>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</si>
  <si>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</si>
  <si>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</si>
  <si>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</si>
  <si>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</si>
  <si>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</si>
  <si>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</si>
  <si>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</si>
  <si>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</si>
  <si>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</si>
  <si>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</si>
  <si>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</si>
  <si>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</si>
  <si>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</si>
  <si>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</si>
  <si>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</si>
  <si>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</si>
  <si>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</si>
  <si>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</si>
  <si>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</si>
  <si>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</si>
  <si>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</si>
  <si>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</si>
  <si>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</si>
  <si>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</si>
  <si>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</si>
  <si>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</si>
  <si>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</si>
  <si>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</si>
  <si>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</si>
  <si>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</si>
  <si>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</si>
  <si>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</si>
  <si>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</si>
  <si>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</si>
  <si>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</si>
  <si>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</si>
  <si>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</si>
  <si>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</si>
  <si>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</si>
  <si>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</si>
  <si>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</si>
  <si>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</si>
  <si>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</si>
  <si>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</si>
  <si>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</si>
  <si>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</si>
  <si>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</si>
  <si>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</si>
  <si>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</si>
  <si>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</si>
  <si>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</si>
  <si>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</si>
  <si>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</si>
  <si>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</si>
  <si>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</si>
  <si>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</si>
  <si>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</si>
  <si>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</si>
  <si>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</si>
  <si>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</si>
  <si>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</si>
  <si>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</si>
  <si>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</si>
  <si>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</si>
  <si>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</si>
  <si>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</si>
  <si>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</si>
  <si>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</si>
  <si>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</si>
  <si>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</si>
  <si>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</si>
  <si>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</si>
  <si>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</si>
  <si>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</si>
  <si>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</si>
  <si>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</si>
  <si>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</si>
  <si>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</si>
  <si>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</si>
  <si>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</si>
  <si>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</si>
  <si>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</si>
  <si>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</si>
  <si>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</si>
  <si>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</si>
  <si>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</si>
  <si>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</si>
  <si>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</si>
  <si>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</si>
  <si>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</si>
  <si>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</si>
  <si>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</si>
  <si>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</si>
  <si>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</si>
  <si>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</si>
  <si>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</si>
  <si>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</si>
  <si>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</si>
  <si>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</si>
  <si>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</si>
  <si>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</si>
  <si>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</si>
  <si>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</si>
  <si>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</si>
  <si>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</si>
  <si>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</si>
  <si>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</si>
  <si>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</si>
  <si>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</si>
  <si>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</si>
  <si>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</si>
  <si>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</si>
  <si>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</si>
  <si>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</si>
  <si>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</si>
  <si>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</si>
  <si>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</si>
  <si>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</si>
  <si>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</si>
  <si>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</si>
  <si>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</si>
  <si>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</si>
  <si>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</si>
  <si>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</si>
  <si>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</si>
  <si>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</si>
  <si>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</si>
  <si>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</si>
  <si>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</si>
  <si>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</si>
  <si>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</si>
  <si>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</si>
  <si>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</si>
  <si>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</si>
  <si>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</si>
  <si>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</si>
  <si>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</si>
  <si>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</si>
  <si>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</si>
  <si>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</si>
  <si>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</si>
  <si>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</si>
  <si>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</si>
  <si>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</si>
  <si>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</si>
  <si>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</si>
  <si>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</si>
  <si>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</si>
  <si>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</si>
  <si>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</si>
  <si>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</si>
  <si>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</si>
  <si>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</si>
  <si>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</si>
  <si>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</si>
  <si>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</si>
  <si>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</si>
  <si>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</si>
  <si>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</si>
  <si>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</si>
  <si>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</si>
  <si>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</si>
  <si>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</si>
  <si>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</si>
  <si>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</si>
  <si>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</si>
  <si>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</si>
  <si>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</si>
  <si>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</si>
  <si>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</si>
  <si>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</si>
  <si>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</si>
  <si>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</si>
  <si>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</si>
  <si>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</si>
  <si>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</si>
  <si>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</si>
  <si>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</si>
  <si>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</si>
  <si>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</si>
  <si>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</si>
  <si>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</si>
  <si>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</si>
  <si>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</si>
  <si>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</si>
  <si>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</si>
  <si>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</si>
  <si>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</si>
  <si>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</si>
  <si>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</si>
  <si>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</si>
  <si>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</si>
  <si>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</si>
  <si>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</si>
  <si>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</si>
  <si>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</si>
  <si>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</si>
  <si>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</si>
  <si>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</si>
  <si>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</si>
  <si>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</si>
  <si>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</si>
  <si>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</si>
  <si>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</si>
  <si>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</si>
  <si>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</si>
  <si>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</si>
  <si>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</si>
  <si>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</si>
  <si>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</si>
  <si>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</si>
  <si>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</si>
  <si>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</si>
  <si>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</si>
  <si>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</si>
  <si>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</si>
  <si>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</si>
  <si>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</si>
  <si>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</si>
  <si>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</si>
  <si>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</si>
  <si>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</si>
  <si>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</si>
  <si>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</si>
  <si>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</si>
  <si>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</si>
  <si>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</si>
  <si>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</si>
  <si>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</si>
  <si>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</si>
  <si>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</si>
  <si>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</si>
  <si>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</si>
  <si>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</si>
  <si>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</si>
  <si>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</si>
  <si>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</si>
  <si>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</si>
  <si>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</si>
  <si>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</si>
  <si>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</si>
  <si>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</si>
  <si>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</si>
  <si>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</si>
  <si>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</si>
  <si>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</si>
  <si>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</si>
  <si>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</si>
  <si>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</si>
  <si>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</si>
  <si>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</si>
  <si>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</si>
  <si>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</si>
  <si>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</si>
  <si>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</si>
  <si>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</si>
  <si>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</si>
  <si>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</si>
  <si>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</si>
  <si>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</si>
  <si>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</si>
  <si>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</si>
  <si>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</si>
  <si>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</si>
  <si>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</si>
  <si>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</si>
  <si>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</si>
  <si>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</si>
  <si>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</si>
  <si>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</si>
  <si>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</si>
  <si>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</si>
  <si>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</si>
  <si>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</si>
  <si>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</si>
  <si>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</si>
  <si>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</si>
  <si>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</si>
  <si>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</si>
  <si>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</si>
  <si>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</si>
  <si>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</si>
  <si>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</si>
  <si>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</si>
  <si>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</si>
  <si>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</si>
  <si>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</si>
  <si>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</si>
  <si>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</si>
  <si>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</si>
  <si>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</si>
  <si>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</si>
  <si>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</si>
  <si>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</si>
  <si>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</si>
  <si>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</si>
  <si>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</si>
  <si>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</si>
  <si>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</si>
  <si>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</si>
  <si>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</si>
  <si>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</si>
  <si>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</si>
  <si>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</si>
  <si>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</si>
  <si>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</si>
  <si>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</si>
  <si>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</si>
  <si>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</si>
  <si>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</si>
  <si>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</si>
  <si>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</si>
  <si>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</si>
  <si>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</si>
  <si>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</si>
  <si>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</si>
  <si>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</si>
  <si>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</si>
  <si>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</si>
  <si>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</si>
  <si>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</si>
  <si>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</si>
  <si>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</si>
  <si>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</si>
  <si>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</si>
  <si>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</si>
  <si>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</si>
  <si>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</si>
  <si>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</si>
  <si>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</si>
  <si>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</si>
  <si>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</si>
  <si>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</si>
  <si>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</si>
  <si>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</si>
  <si>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</si>
  <si>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</si>
  <si>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</si>
  <si>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</si>
  <si>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</si>
  <si>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</si>
  <si>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</si>
  <si>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</si>
  <si>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</si>
  <si>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</si>
  <si>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</si>
  <si>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</si>
  <si>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</si>
  <si>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</si>
  <si>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</si>
  <si>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</si>
  <si>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</si>
  <si>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</si>
  <si>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</si>
  <si>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</si>
  <si>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</si>
  <si>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</si>
  <si>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</si>
  <si>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</si>
  <si>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</si>
  <si>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</si>
  <si>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</si>
  <si>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</si>
  <si>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</si>
  <si>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</si>
  <si>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</si>
  <si>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</si>
  <si>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</si>
  <si>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</si>
  <si>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</si>
  <si>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</si>
  <si>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</si>
  <si>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</si>
  <si>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</si>
  <si>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</si>
  <si>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</si>
  <si>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</si>
  <si>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</si>
  <si>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</si>
  <si>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</si>
  <si>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</si>
  <si>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</si>
  <si>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</si>
  <si>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</si>
  <si>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</si>
  <si>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</si>
  <si>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</si>
  <si>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</si>
  <si>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</si>
  <si>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</si>
  <si>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</si>
  <si>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</si>
  <si>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</si>
  <si>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</si>
  <si>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</si>
  <si>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</si>
  <si>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</si>
  <si>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</si>
  <si>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</si>
  <si>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</si>
  <si>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</si>
  <si>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</si>
  <si>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</si>
  <si>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</si>
  <si>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</si>
  <si>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</si>
  <si>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</si>
  <si>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</si>
  <si>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</si>
  <si>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</si>
  <si>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</si>
  <si>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</si>
  <si>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</si>
  <si>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</si>
  <si>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</si>
  <si>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</si>
  <si>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</si>
  <si>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</si>
  <si>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</si>
  <si>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</si>
  <si>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</si>
  <si>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</si>
  <si>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</si>
  <si>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</si>
  <si>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</si>
  <si>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</si>
  <si>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</si>
  <si>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</si>
  <si>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</si>
  <si>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</si>
  <si>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</si>
  <si>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</si>
  <si>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</si>
  <si>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</si>
  <si>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</si>
  <si>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</si>
  <si>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</si>
  <si>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</si>
  <si>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</si>
  <si>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</si>
  <si>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</si>
  <si>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</si>
  <si>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</si>
  <si>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</si>
  <si>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</si>
  <si>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</si>
  <si>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</si>
  <si>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</si>
  <si>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</si>
  <si>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</si>
  <si>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</si>
  <si>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</si>
  <si>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</si>
  <si>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</si>
  <si>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</si>
  <si>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</si>
  <si>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</si>
  <si>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</si>
  <si>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</si>
  <si>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</si>
  <si>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</si>
  <si>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</si>
  <si>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</si>
  <si>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</si>
  <si>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</si>
  <si>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</si>
  <si>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</si>
  <si>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</si>
  <si>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</si>
  <si>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</si>
  <si>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</si>
  <si>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</si>
  <si>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</si>
  <si>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</si>
  <si>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</si>
  <si>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</si>
  <si>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</si>
  <si>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</si>
  <si>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</si>
  <si>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</si>
  <si>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</si>
  <si>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</si>
  <si>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</si>
  <si>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</si>
  <si>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</si>
  <si>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</si>
  <si>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</si>
  <si>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</si>
  <si>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</si>
  <si>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</si>
  <si>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</si>
  <si>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</si>
  <si>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</si>
  <si>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</si>
  <si>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</si>
  <si>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</si>
  <si>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</si>
  <si>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</si>
  <si>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</si>
  <si>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</si>
  <si>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</si>
  <si>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</si>
  <si>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</si>
  <si>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</si>
  <si>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</si>
  <si>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</si>
  <si>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</si>
  <si>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</si>
  <si>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</si>
  <si>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</si>
  <si>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</si>
  <si>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</si>
  <si>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</si>
  <si>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</si>
  <si>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</si>
  <si>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</si>
  <si>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</si>
  <si>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</si>
  <si>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</si>
  <si>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</si>
  <si>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</si>
  <si>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</si>
  <si>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</si>
  <si>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</si>
  <si>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</si>
  <si>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</si>
  <si>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</si>
  <si>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</si>
  <si>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</si>
  <si>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</si>
  <si>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</si>
  <si>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</si>
  <si>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</si>
  <si>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</si>
  <si>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</si>
  <si>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</si>
  <si>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</si>
  <si>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</si>
  <si>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</si>
  <si>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</si>
  <si>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</si>
  <si>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</si>
  <si>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</si>
  <si>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</si>
  <si>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</si>
  <si>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</si>
  <si>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</si>
  <si>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</si>
  <si>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</si>
  <si>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</si>
  <si>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</si>
  <si>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</si>
  <si>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</si>
  <si>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</si>
  <si>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</si>
  <si>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</si>
  <si>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</si>
  <si>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</si>
  <si>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</si>
  <si>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</si>
  <si>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</si>
  <si>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</si>
  <si>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</si>
  <si>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</si>
  <si>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</si>
  <si>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</si>
  <si>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</si>
  <si>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</si>
  <si>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</si>
  <si>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</si>
  <si>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</si>
  <si>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</si>
  <si>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</si>
  <si>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</si>
  <si>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</si>
  <si>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</si>
  <si>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</si>
  <si>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</si>
  <si>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</si>
  <si>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</si>
  <si>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</si>
  <si>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</si>
  <si>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</si>
  <si>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</si>
  <si>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</si>
  <si>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</si>
  <si>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</si>
  <si>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</si>
  <si>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</si>
  <si>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</si>
  <si>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</si>
  <si>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</si>
  <si>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</si>
  <si>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</si>
  <si>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</si>
  <si>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</si>
  <si>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</si>
  <si>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</si>
  <si>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</si>
  <si>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</si>
  <si>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</si>
  <si>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</si>
  <si>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</si>
  <si>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</si>
  <si>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</si>
  <si>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</si>
  <si>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</si>
  <si>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</si>
  <si>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</si>
  <si>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</si>
  <si>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</si>
  <si>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</si>
  <si>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</si>
  <si>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</si>
  <si>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</si>
  <si>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</si>
  <si>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</si>
  <si>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</si>
  <si>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</si>
  <si>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</si>
  <si>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</si>
  <si>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</si>
  <si>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</si>
  <si>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</si>
  <si>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</si>
  <si>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</si>
  <si>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</si>
  <si>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</si>
  <si>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</si>
  <si>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</si>
  <si>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</si>
  <si>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</si>
  <si>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</si>
  <si>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</si>
  <si>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</si>
  <si>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</si>
  <si>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</si>
  <si>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</si>
  <si>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</si>
  <si>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</si>
  <si>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</si>
  <si>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</si>
  <si>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</si>
  <si>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</si>
  <si>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</si>
  <si>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</si>
  <si>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</si>
  <si>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</si>
  <si>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</si>
  <si>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</si>
  <si>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</si>
  <si>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</si>
  <si>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</si>
  <si>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</si>
  <si>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</si>
  <si>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</si>
  <si>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</si>
  <si>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</si>
  <si>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</si>
  <si>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</si>
  <si>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</si>
  <si>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</si>
  <si>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</si>
  <si>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</si>
  <si>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</si>
  <si>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</si>
  <si>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</si>
  <si>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</si>
  <si>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</si>
  <si>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</si>
  <si>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</si>
  <si>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</si>
  <si>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</si>
  <si>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</si>
  <si>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</si>
  <si>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</si>
  <si>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</si>
  <si>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</si>
  <si>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</si>
  <si>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</si>
  <si>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</si>
  <si>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</si>
  <si>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</si>
  <si>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</si>
  <si>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</si>
  <si>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</si>
  <si>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</si>
  <si>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</si>
  <si>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</si>
  <si>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</si>
  <si>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</si>
  <si>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</si>
  <si>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</si>
  <si>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</si>
  <si>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</si>
  <si>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</si>
  <si>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</si>
  <si>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</si>
  <si>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</si>
  <si>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</si>
  <si>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</si>
  <si>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</si>
  <si>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</si>
  <si>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</si>
  <si>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</si>
  <si>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</si>
  <si>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</si>
  <si>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</si>
  <si>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</si>
  <si>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</si>
  <si>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</si>
  <si>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</si>
  <si>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</si>
  <si>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</si>
  <si>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</si>
  <si>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</si>
  <si>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</si>
  <si>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</si>
  <si>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</si>
  <si>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</si>
  <si>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</si>
  <si>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</si>
  <si>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</si>
  <si>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</si>
  <si>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</si>
  <si>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</si>
  <si>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</si>
  <si>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</si>
  <si>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</si>
  <si>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</si>
  <si>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</si>
  <si>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</si>
  <si>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</si>
  <si>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</si>
  <si>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</si>
  <si>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</si>
  <si>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</si>
  <si>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</si>
  <si>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</si>
  <si>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</si>
  <si>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</si>
  <si>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</si>
  <si>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</si>
  <si>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</si>
  <si>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</si>
  <si>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</si>
  <si>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</si>
  <si>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</si>
  <si>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</si>
  <si>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</si>
  <si>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</si>
  <si>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</si>
  <si>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</si>
  <si>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</si>
  <si>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</si>
  <si>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</si>
  <si>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</si>
  <si>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</si>
  <si>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</si>
  <si>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</si>
  <si>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</si>
  <si>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</si>
  <si>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</si>
  <si>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</si>
  <si>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</si>
  <si>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</si>
  <si>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</si>
  <si>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</si>
  <si>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</si>
  <si>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</si>
  <si>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</si>
  <si>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</si>
  <si>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</si>
  <si>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</si>
  <si>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</si>
  <si>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</si>
  <si>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</si>
  <si>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</si>
  <si>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</si>
  <si>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</si>
  <si>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</si>
  <si>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</si>
  <si>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</si>
  <si>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</si>
  <si>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</si>
  <si>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</si>
  <si>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</si>
  <si>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</si>
  <si>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</si>
  <si>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</si>
  <si>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</si>
  <si>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</si>
  <si>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</si>
  <si>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</si>
  <si>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</si>
  <si>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</si>
  <si>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</si>
  <si>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</si>
  <si>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</si>
  <si>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</si>
  <si>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</si>
  <si>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</si>
  <si>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</si>
  <si>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</si>
  <si>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</si>
  <si>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</si>
  <si>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</si>
  <si>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</si>
  <si>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</si>
  <si>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</si>
  <si>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</si>
  <si>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</si>
  <si>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</si>
  <si>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</si>
  <si>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</si>
  <si>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</si>
  <si>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</si>
  <si>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</si>
  <si>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</si>
  <si>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</si>
  <si>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</si>
  <si>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</si>
  <si>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</si>
  <si>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</si>
  <si>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</si>
  <si>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</si>
  <si>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</si>
  <si>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</si>
  <si>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</si>
  <si>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</si>
  <si>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</si>
  <si>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</si>
  <si>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</si>
  <si>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</si>
  <si>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</si>
  <si>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</si>
  <si>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</si>
  <si>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</si>
  <si>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</si>
  <si>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</si>
  <si>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</si>
  <si>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</si>
  <si>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</si>
  <si>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</si>
  <si>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</si>
  <si>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</si>
  <si>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</si>
  <si>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</si>
  <si>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</si>
  <si>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</si>
  <si>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</si>
  <si>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</si>
  <si>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</si>
  <si>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</si>
  <si>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</si>
  <si>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</si>
  <si>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</si>
  <si>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</si>
  <si>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</si>
  <si>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</si>
  <si>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</si>
  <si>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</si>
  <si>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</si>
  <si>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</si>
  <si>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</si>
  <si>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</si>
  <si>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</si>
  <si>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</si>
  <si>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</si>
  <si>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</si>
  <si>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</si>
  <si>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</si>
  <si>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</si>
  <si>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</si>
  <si>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</si>
  <si>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</si>
  <si>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</si>
  <si>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</si>
  <si>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</si>
  <si>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</si>
  <si>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</si>
  <si>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</si>
  <si>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</si>
  <si>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</si>
  <si>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</si>
  <si>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</si>
  <si>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</si>
  <si>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</si>
  <si>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</si>
  <si>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</si>
  <si>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</si>
  <si>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</si>
  <si>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</si>
  <si>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</si>
  <si>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</si>
  <si>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</si>
  <si>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</si>
  <si>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</si>
  <si>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</si>
  <si>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</si>
  <si>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</si>
  <si>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</si>
  <si>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</si>
  <si>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</si>
  <si>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</si>
  <si>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</si>
  <si>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</si>
  <si>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</si>
  <si>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</si>
  <si>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</si>
  <si>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</si>
  <si>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</si>
  <si>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</si>
  <si>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</si>
  <si>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</si>
  <si>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</si>
  <si>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</si>
  <si>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</si>
  <si>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</si>
  <si>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</si>
  <si>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</si>
  <si>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</si>
  <si>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</si>
  <si>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</si>
  <si>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</si>
  <si>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</si>
  <si>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</si>
  <si>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</si>
  <si>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</si>
  <si>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</si>
  <si>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</si>
  <si>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</si>
  <si>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</si>
  <si>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</si>
  <si>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</si>
  <si>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</si>
  <si>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</si>
  <si>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</si>
  <si>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</si>
  <si>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</si>
  <si>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</si>
  <si>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</si>
  <si>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</si>
  <si>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</si>
  <si>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</si>
  <si>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</si>
  <si>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</si>
  <si>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</si>
  <si>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</si>
  <si>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</si>
  <si>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</si>
  <si>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</si>
  <si>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</si>
  <si>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</si>
  <si>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</si>
  <si>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</si>
  <si>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</si>
  <si>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</si>
  <si>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</si>
  <si>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</si>
  <si>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</si>
  <si>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</si>
  <si>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</si>
  <si>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</si>
  <si>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</si>
  <si>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</si>
  <si>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</si>
  <si>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</si>
  <si>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</si>
  <si>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</si>
  <si>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</si>
  <si>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</si>
  <si>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</si>
  <si>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</si>
  <si>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</si>
  <si>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</si>
  <si>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</si>
  <si>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</si>
  <si>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</si>
  <si>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</si>
  <si>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</si>
  <si>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</si>
  <si>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</si>
  <si>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</si>
  <si>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</si>
  <si>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</si>
  <si>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</si>
  <si>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</si>
  <si>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</si>
  <si>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</si>
  <si>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</si>
  <si>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</si>
  <si>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</si>
  <si>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</si>
  <si>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</si>
  <si>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</si>
  <si>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</si>
  <si>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</si>
  <si>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</si>
  <si>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</si>
  <si>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</si>
  <si>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</si>
  <si>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</si>
  <si>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</si>
  <si>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</si>
  <si>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</si>
  <si>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</si>
  <si>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</si>
  <si>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</si>
  <si>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</si>
  <si>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</si>
  <si>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</si>
  <si>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</si>
  <si>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</si>
  <si>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</si>
  <si>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</si>
  <si>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</si>
  <si>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</si>
  <si>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</si>
  <si>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</si>
  <si>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</si>
  <si>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</si>
  <si>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</si>
  <si>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</si>
  <si>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</si>
  <si>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</si>
  <si>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</si>
  <si>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</si>
  <si>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</si>
  <si>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</si>
  <si>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</si>
  <si>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</si>
  <si>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</si>
  <si>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</si>
  <si>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</si>
  <si>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</si>
  <si>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</si>
  <si>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</si>
  <si>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</si>
  <si>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</si>
  <si>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</si>
  <si>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</si>
  <si>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</si>
  <si>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</si>
  <si>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</si>
  <si>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</si>
  <si>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</si>
  <si>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</si>
  <si>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</si>
  <si>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</si>
  <si>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</si>
  <si>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</si>
  <si>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</si>
  <si>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</si>
  <si>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</si>
  <si>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</si>
  <si>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</si>
  <si>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</si>
  <si>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</si>
  <si>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</si>
  <si>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</si>
  <si>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</si>
  <si>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</si>
  <si>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</si>
  <si>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</si>
  <si>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</si>
  <si>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</si>
  <si>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</si>
  <si>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</si>
  <si>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</si>
  <si>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</si>
  <si>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</si>
  <si>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</si>
  <si>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</si>
  <si>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</si>
  <si>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</si>
  <si>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</si>
  <si>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</si>
  <si>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</si>
  <si>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</si>
  <si>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</si>
  <si>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</si>
  <si>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</si>
  <si>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</si>
  <si>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</si>
  <si>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</si>
  <si>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</si>
  <si>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</si>
  <si>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</si>
  <si>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</si>
  <si>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</si>
  <si>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</si>
  <si>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</si>
  <si>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</si>
  <si>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</si>
  <si>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</si>
  <si>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</si>
  <si>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</si>
  <si>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</si>
  <si>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</si>
  <si>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</si>
  <si>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</si>
  <si>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</si>
  <si>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</si>
  <si>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</si>
  <si>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</si>
  <si>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</si>
  <si>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</si>
  <si>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</si>
  <si>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</si>
  <si>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</si>
  <si>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</si>
  <si>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</si>
  <si>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</si>
  <si>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</si>
  <si>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</si>
  <si>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</si>
  <si>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</si>
  <si>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</si>
  <si>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</si>
  <si>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</si>
  <si>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</si>
  <si>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</si>
  <si>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</si>
  <si>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</si>
  <si>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</si>
  <si>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</si>
  <si>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</si>
  <si>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</si>
  <si>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</si>
  <si>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</si>
  <si>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</si>
  <si>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</si>
  <si>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</si>
  <si>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</si>
  <si>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</si>
  <si>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</si>
  <si>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</si>
  <si>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</si>
  <si>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</si>
  <si>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</si>
  <si>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</si>
  <si>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</si>
  <si>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</si>
  <si>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</si>
  <si>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</si>
  <si>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</si>
  <si>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</si>
  <si>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</si>
  <si>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</si>
  <si>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</si>
  <si>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</si>
  <si>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</si>
  <si>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</si>
  <si>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</si>
  <si>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</si>
  <si>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</si>
  <si>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</si>
  <si>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</si>
  <si>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</si>
  <si>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</si>
  <si>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</si>
  <si>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</si>
  <si>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</si>
  <si>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</si>
  <si>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</si>
  <si>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</si>
  <si>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</si>
  <si>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</si>
  <si>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</si>
  <si>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</si>
  <si>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</si>
  <si>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</si>
  <si>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</si>
  <si>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</si>
  <si>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</si>
  <si>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</si>
  <si>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</si>
  <si>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</si>
  <si>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</si>
  <si>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</si>
  <si>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</si>
  <si>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</si>
  <si>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</si>
  <si>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</si>
  <si>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</si>
  <si>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</si>
  <si>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</si>
  <si>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</si>
  <si>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</si>
  <si>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</si>
  <si>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</si>
  <si>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</si>
  <si>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</si>
  <si>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</si>
  <si>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</si>
  <si>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</si>
  <si>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</si>
  <si>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</si>
  <si>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</si>
  <si>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</si>
  <si>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</si>
  <si>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</si>
  <si>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</si>
  <si>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</si>
  <si>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</si>
  <si>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</si>
  <si>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</si>
  <si>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</si>
  <si>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</si>
  <si>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</si>
  <si>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</si>
  <si>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</si>
  <si>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</si>
  <si>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</si>
  <si>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</si>
  <si>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</si>
  <si>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</si>
  <si>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</si>
  <si>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</si>
  <si>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</si>
  <si>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</si>
  <si>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</si>
  <si>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</si>
  <si>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</si>
  <si>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</si>
  <si>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</si>
  <si>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</si>
  <si>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</si>
  <si>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</si>
  <si>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</si>
  <si>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</si>
  <si>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</si>
  <si>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</si>
  <si>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</si>
  <si>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</si>
  <si>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</si>
  <si>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</si>
  <si>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</si>
  <si>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</si>
  <si>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</si>
  <si>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</si>
  <si>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</si>
  <si>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</si>
  <si>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</si>
  <si>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</si>
  <si>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</si>
  <si>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</si>
  <si>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</si>
  <si>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</si>
  <si>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</si>
  <si>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</si>
  <si>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</si>
  <si>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</si>
  <si>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</si>
  <si>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</si>
  <si>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</si>
  <si>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</si>
  <si>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</si>
  <si>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</si>
  <si>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</si>
  <si>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</si>
  <si>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</si>
  <si>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</si>
  <si>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</si>
  <si>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</si>
  <si>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</si>
  <si>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</si>
  <si>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</si>
  <si>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</si>
  <si>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</si>
  <si>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</si>
  <si>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</si>
  <si>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</si>
  <si>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</si>
  <si>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</si>
  <si>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</si>
  <si>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</si>
  <si>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</si>
  <si>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</si>
  <si>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</si>
  <si>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</si>
  <si>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</si>
  <si>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</si>
  <si>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</si>
  <si>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</si>
  <si>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</si>
  <si>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</si>
  <si>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</si>
  <si>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</si>
  <si>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</si>
  <si>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</si>
  <si>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</si>
  <si>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</si>
  <si>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</si>
  <si>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</si>
  <si>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</si>
  <si>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</si>
  <si>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</si>
  <si>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</si>
  <si>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</si>
  <si>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</si>
  <si>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</si>
  <si>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</si>
  <si>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</si>
  <si>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</si>
  <si>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</si>
  <si>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</si>
  <si>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</si>
  <si>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</si>
  <si>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</si>
  <si>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</si>
  <si>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</si>
  <si>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</si>
  <si>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</si>
  <si>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</si>
  <si>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</si>
  <si>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</si>
  <si>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</si>
  <si>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</si>
  <si>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</si>
  <si>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</si>
  <si>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</si>
  <si>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</si>
  <si>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</si>
  <si>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</si>
  <si>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</si>
  <si>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</si>
  <si>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</si>
  <si>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</si>
  <si>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</si>
  <si>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</si>
  <si>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</si>
  <si>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</si>
  <si>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</si>
  <si>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</si>
  <si>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</si>
  <si>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</si>
  <si>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</si>
  <si>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</si>
  <si>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</si>
  <si>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</si>
  <si>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</si>
  <si>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</si>
  <si>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</si>
  <si>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</si>
  <si>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</si>
  <si>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</si>
  <si>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</si>
  <si>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</si>
  <si>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</si>
  <si>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</si>
  <si>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</si>
  <si>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</si>
  <si>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</si>
  <si>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</si>
  <si>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</si>
  <si>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</si>
  <si>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</si>
  <si>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</si>
  <si>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</si>
  <si>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</si>
  <si>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</si>
  <si>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</si>
  <si>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</si>
  <si>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</si>
  <si>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</si>
  <si>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</si>
  <si>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</si>
  <si>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</si>
  <si>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</si>
  <si>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</si>
  <si>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</si>
  <si>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</si>
  <si>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</si>
  <si>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</si>
  <si>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</si>
  <si>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</si>
  <si>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</si>
  <si>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</si>
  <si>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</si>
  <si>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</si>
  <si>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</si>
  <si>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</si>
  <si>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</si>
  <si>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</si>
  <si>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</si>
  <si>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</si>
  <si>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</si>
  <si>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</si>
  <si>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</si>
  <si>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</si>
  <si>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</si>
  <si>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</si>
  <si>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</si>
  <si>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</si>
  <si>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</si>
  <si>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</si>
  <si>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</si>
  <si>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</si>
  <si>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</si>
  <si>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</si>
  <si>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</si>
  <si>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</si>
  <si>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</si>
  <si>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</si>
  <si>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</si>
  <si>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</si>
  <si>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</si>
  <si>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</si>
  <si>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</si>
  <si>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</si>
  <si>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</si>
  <si>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</si>
  <si>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</si>
  <si>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</si>
  <si>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</si>
  <si>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</si>
  <si>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</si>
  <si>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</si>
  <si>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</si>
  <si>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</si>
  <si>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</si>
  <si>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</si>
  <si>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</si>
  <si>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</si>
  <si>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</si>
  <si>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</si>
  <si>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</si>
  <si>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</si>
  <si>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</si>
  <si>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</si>
  <si>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</si>
  <si>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</si>
  <si>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</si>
  <si>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</si>
  <si>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</si>
  <si>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</si>
  <si>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</si>
  <si>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</si>
  <si>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</si>
  <si>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</si>
  <si>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</si>
  <si>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</si>
  <si>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</si>
  <si>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</si>
  <si>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</si>
  <si>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</si>
  <si>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</si>
  <si>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</si>
  <si>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</si>
  <si>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</si>
  <si>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</si>
  <si>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</si>
  <si>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</si>
  <si>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</si>
  <si>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</si>
  <si>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</si>
  <si>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</si>
  <si>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</si>
  <si>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</si>
  <si>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</si>
  <si>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</si>
  <si>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</si>
  <si>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</si>
  <si>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</si>
  <si>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</si>
  <si>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</si>
  <si>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</si>
  <si>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</si>
  <si>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</si>
  <si>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</si>
  <si>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</si>
  <si>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</si>
  <si>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</si>
  <si>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</si>
  <si>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</si>
  <si>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</si>
  <si>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</si>
  <si>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</si>
  <si>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</si>
  <si>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</si>
  <si>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</si>
  <si>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</si>
  <si>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</si>
  <si>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</si>
  <si>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</si>
  <si>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</si>
  <si>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</si>
  <si>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</si>
  <si>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</si>
  <si>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</si>
  <si>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</si>
  <si>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</si>
  <si>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</si>
  <si>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</si>
  <si>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</si>
  <si>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</si>
  <si>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</si>
  <si>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</si>
  <si>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</si>
  <si>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</si>
  <si>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</si>
  <si>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</si>
  <si>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</si>
  <si>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</si>
  <si>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</si>
  <si>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</si>
  <si>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</si>
  <si>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</si>
  <si>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</si>
  <si>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</si>
  <si>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</si>
  <si>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</si>
  <si>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</si>
  <si>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</si>
  <si>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</si>
  <si>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</si>
  <si>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</si>
  <si>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</si>
  <si>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</si>
  <si>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</si>
  <si>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</si>
  <si>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</si>
  <si>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</si>
  <si>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</si>
  <si>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</si>
  <si>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</si>
  <si>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</si>
  <si>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</si>
  <si>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</si>
  <si>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</si>
  <si>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</si>
  <si>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</si>
  <si>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</si>
  <si>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</si>
  <si>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</si>
  <si>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</si>
  <si>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</si>
  <si>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</si>
  <si>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</si>
  <si>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</si>
  <si>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</si>
  <si>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</si>
  <si>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</si>
  <si>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</si>
  <si>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</si>
  <si>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</si>
  <si>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</si>
  <si>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</si>
  <si>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</si>
  <si>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</si>
  <si>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</si>
  <si>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</si>
  <si>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</si>
  <si>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</si>
  <si>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</si>
  <si>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</si>
  <si>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</si>
  <si>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</si>
  <si>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</si>
  <si>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</si>
  <si>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</si>
  <si>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</si>
  <si>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</si>
  <si>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</si>
  <si>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</si>
  <si>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</si>
  <si>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</si>
  <si>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</si>
  <si>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</si>
  <si>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</si>
  <si>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</si>
  <si>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</si>
  <si>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</si>
  <si>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</si>
  <si>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</si>
  <si>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</si>
  <si>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</si>
  <si>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</si>
  <si>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</si>
  <si>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</si>
  <si>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</si>
  <si>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</si>
  <si>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</si>
  <si>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</si>
  <si>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</si>
  <si>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</si>
  <si>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</si>
  <si>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</si>
  <si>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</si>
  <si>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</si>
  <si>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</si>
  <si>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</si>
  <si>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</si>
  <si>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</si>
  <si>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</si>
  <si>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</si>
  <si>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</si>
  <si>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</si>
  <si>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</si>
  <si>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</si>
  <si>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</si>
  <si>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</si>
  <si>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</si>
  <si>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</si>
  <si>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</si>
  <si>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</si>
  <si>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</si>
  <si>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</si>
  <si>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</si>
  <si>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</si>
  <si>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</si>
  <si>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</si>
  <si>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</si>
  <si>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</si>
  <si>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</si>
  <si>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</si>
  <si>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</si>
  <si>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</si>
  <si>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</si>
  <si>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</si>
  <si>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</si>
  <si>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</si>
  <si>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</si>
  <si>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</si>
  <si>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</si>
  <si>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</si>
  <si>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</si>
  <si>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</si>
  <si>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</si>
  <si>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</si>
  <si>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</si>
  <si>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</si>
  <si>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</si>
  <si>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</si>
  <si>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</si>
  <si>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</si>
  <si>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</si>
  <si>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</si>
  <si>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</si>
  <si>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</si>
  <si>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</si>
  <si>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</si>
  <si>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</si>
  <si>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</si>
  <si>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</si>
  <si>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</si>
  <si>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</si>
  <si>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</si>
  <si>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</si>
  <si>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</si>
  <si>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</si>
  <si>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</si>
  <si>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</si>
  <si>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</si>
  <si>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</si>
  <si>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</si>
  <si>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</si>
  <si>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</si>
  <si>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</si>
  <si>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</si>
  <si>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</si>
  <si>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</si>
  <si>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</si>
  <si>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</si>
  <si>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</si>
  <si>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</si>
  <si>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</si>
  <si>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</si>
  <si>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</si>
  <si>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</si>
  <si>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</si>
  <si>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</si>
  <si>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</si>
  <si>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</si>
  <si>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</si>
  <si>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</si>
  <si>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</si>
  <si>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</si>
  <si>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</si>
  <si>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</si>
  <si>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</si>
  <si>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</si>
  <si>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</si>
  <si>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</si>
  <si>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</si>
  <si>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</si>
  <si>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</si>
  <si>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</si>
  <si>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</si>
  <si>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</si>
  <si>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</si>
  <si>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</si>
  <si>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</si>
  <si>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</si>
  <si>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</si>
  <si>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</si>
  <si>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</si>
  <si>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</si>
  <si>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</si>
  <si>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</si>
  <si>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</si>
  <si>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</si>
  <si>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</si>
  <si>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</si>
  <si>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</si>
  <si>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</si>
  <si>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</si>
  <si>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</si>
  <si>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</si>
  <si>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</si>
  <si>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</si>
  <si>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</si>
  <si>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</si>
  <si>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</si>
  <si>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</si>
  <si>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</si>
  <si>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</si>
  <si>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</si>
  <si>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</si>
  <si>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</si>
  <si>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</si>
  <si>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</si>
  <si>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</si>
  <si>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</si>
  <si>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</si>
  <si>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</si>
  <si>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</si>
  <si>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</si>
  <si>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</si>
  <si>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</si>
  <si>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</si>
  <si>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</si>
  <si>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</si>
  <si>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</si>
  <si>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</si>
  <si>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</si>
  <si>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</si>
  <si>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</si>
  <si>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</si>
  <si>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</si>
  <si>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</si>
  <si>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</si>
  <si>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</si>
  <si>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</si>
  <si>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</si>
  <si>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</si>
  <si>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</si>
  <si>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</si>
  <si>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</si>
  <si>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</si>
  <si>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</si>
  <si>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</si>
  <si>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</si>
  <si>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</si>
  <si>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</si>
  <si>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</si>
  <si>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</si>
  <si>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</si>
  <si>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</si>
  <si>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</si>
  <si>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</si>
  <si>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</si>
  <si>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</si>
  <si>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</si>
  <si>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</si>
  <si>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</si>
  <si>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</si>
  <si>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</si>
  <si>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</si>
  <si>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</si>
  <si>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</si>
  <si>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</si>
  <si>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</si>
  <si>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</si>
  <si>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</si>
  <si>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</si>
  <si>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</si>
  <si>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</si>
  <si>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</si>
  <si>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</si>
  <si>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</si>
  <si>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</si>
  <si>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</si>
  <si>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</si>
  <si>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</si>
  <si>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</si>
  <si>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</si>
  <si>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</si>
  <si>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</si>
  <si>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</si>
  <si>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</si>
  <si>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</si>
  <si>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</si>
  <si>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</si>
  <si>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</si>
  <si>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</si>
  <si>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</si>
  <si>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</si>
  <si>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</si>
  <si>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</si>
  <si>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</si>
  <si>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</si>
  <si>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</si>
  <si>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</si>
  <si>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</si>
  <si>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</si>
  <si>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</si>
  <si>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</si>
  <si>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</si>
  <si>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</si>
  <si>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</si>
  <si>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</si>
  <si>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</si>
  <si>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</si>
  <si>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</si>
  <si>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</si>
  <si>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</si>
  <si>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</si>
  <si>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</si>
  <si>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</si>
  <si>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</si>
  <si>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</si>
  <si>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</si>
  <si>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</si>
  <si>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</si>
  <si>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</si>
  <si>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</si>
  <si>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</si>
  <si>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</si>
  <si>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</si>
  <si>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</si>
  <si>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</si>
  <si>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</si>
  <si>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</si>
  <si>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</si>
  <si>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</si>
  <si>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</si>
  <si>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</si>
  <si>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</si>
  <si>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</si>
  <si>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</si>
  <si>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</si>
  <si>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</si>
  <si>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</si>
  <si>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</si>
  <si>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</si>
  <si>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</si>
  <si>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</si>
  <si>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</si>
  <si>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</si>
  <si>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</si>
  <si>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</si>
  <si>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</si>
  <si>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</si>
  <si>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</si>
  <si>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</si>
  <si>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</si>
  <si>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</si>
  <si>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</si>
  <si>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</si>
  <si>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</si>
  <si>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</si>
  <si>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</si>
  <si>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</si>
  <si>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</si>
  <si>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</si>
  <si>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</si>
  <si>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</si>
  <si>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</si>
  <si>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</si>
  <si>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</si>
  <si>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</si>
  <si>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</si>
  <si>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</si>
  <si>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</si>
  <si>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</si>
  <si>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</si>
  <si>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</si>
  <si>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</si>
  <si>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</si>
  <si>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</si>
  <si>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</si>
  <si>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</si>
  <si>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</si>
  <si>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</si>
  <si>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</si>
  <si>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</si>
  <si>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</si>
  <si>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</si>
  <si>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</si>
  <si>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</si>
  <si>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</si>
  <si>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</si>
  <si>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</si>
  <si>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</si>
  <si>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</si>
  <si>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</si>
  <si>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</si>
  <si>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</si>
  <si>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</si>
  <si>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</si>
  <si>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</si>
  <si>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</si>
  <si>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</si>
  <si>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</si>
  <si>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</si>
  <si>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</si>
  <si>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</si>
  <si>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</si>
  <si>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</si>
  <si>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</si>
  <si>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</si>
  <si>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</si>
  <si>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</si>
  <si>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</si>
  <si>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</si>
  <si>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</si>
  <si>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</si>
  <si>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</si>
  <si>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</si>
  <si>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</si>
  <si>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</si>
  <si>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</si>
  <si>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</si>
  <si>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</si>
  <si>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</si>
  <si>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</si>
  <si>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</si>
  <si>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</si>
  <si>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</si>
  <si>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</si>
  <si>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</si>
  <si>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</si>
  <si>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</si>
  <si>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</si>
  <si>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</si>
  <si>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</si>
  <si>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</si>
  <si>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</si>
  <si>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</si>
  <si>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</si>
  <si>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</si>
  <si>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</si>
  <si>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</si>
  <si>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</si>
  <si>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</si>
  <si>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</si>
  <si>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</si>
  <si>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</si>
  <si>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</si>
  <si>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</si>
  <si>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</si>
  <si>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</si>
  <si>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</si>
  <si>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</si>
  <si>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</si>
  <si>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</si>
  <si>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</si>
  <si>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</si>
  <si>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</si>
  <si>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</si>
  <si>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</si>
  <si>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</si>
  <si>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</si>
  <si>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</si>
  <si>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</si>
  <si>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</si>
  <si>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</si>
  <si>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</si>
  <si>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</si>
  <si>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</si>
  <si>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</si>
  <si>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</si>
  <si>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</si>
  <si>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</si>
  <si>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</si>
  <si>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</si>
  <si>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</si>
  <si>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</si>
  <si>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</si>
  <si>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</si>
  <si>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</si>
  <si>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</si>
  <si>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</si>
  <si>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</si>
  <si>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</si>
  <si>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</si>
  <si>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</si>
  <si>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</si>
  <si>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</si>
  <si>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</si>
  <si>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</si>
  <si>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</si>
  <si>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</si>
  <si>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</si>
  <si>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</si>
  <si>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</si>
  <si>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</si>
  <si>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</si>
  <si>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</si>
  <si>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</si>
  <si>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</si>
  <si>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</si>
  <si>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</si>
  <si>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</si>
  <si>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</si>
  <si>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</si>
  <si>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</si>
  <si>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</si>
  <si>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</si>
  <si>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</si>
  <si>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</si>
  <si>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</si>
  <si>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</si>
  <si>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</si>
  <si>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</si>
  <si>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</si>
  <si>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</si>
  <si>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</si>
  <si>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</si>
  <si>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</si>
  <si>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</si>
  <si>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</si>
  <si>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</si>
  <si>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</si>
  <si>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</si>
  <si>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</si>
  <si>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</si>
  <si>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</si>
  <si>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</si>
  <si>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</si>
  <si>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</si>
  <si>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</si>
  <si>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</si>
  <si>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</si>
  <si>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</si>
  <si>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</si>
  <si>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</si>
  <si>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</si>
  <si>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</si>
  <si>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</si>
  <si>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</si>
  <si>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</si>
  <si>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</si>
  <si>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</si>
  <si>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</si>
  <si>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</si>
  <si>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</si>
  <si>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</si>
  <si>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</si>
  <si>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</si>
  <si>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</si>
  <si>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</si>
  <si>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</si>
  <si>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</si>
  <si>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</si>
  <si>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</si>
  <si>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</si>
  <si>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</si>
  <si>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</si>
  <si>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</si>
  <si>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</si>
  <si>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</si>
  <si>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</si>
  <si>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</si>
  <si>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</si>
  <si>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</si>
  <si>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</si>
  <si>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</si>
  <si>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</si>
  <si>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</si>
  <si>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</si>
  <si>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</si>
  <si>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</si>
  <si>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</si>
  <si>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</si>
  <si>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</si>
  <si>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</si>
  <si>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</si>
  <si>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</si>
  <si>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</si>
  <si>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</si>
  <si>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</si>
  <si>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</si>
  <si>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</si>
  <si>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</si>
  <si>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</si>
  <si>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</si>
  <si>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</si>
  <si>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</si>
  <si>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</si>
  <si>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</si>
  <si>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</si>
  <si>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</si>
  <si>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</si>
  <si>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</si>
  <si>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</si>
  <si>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</si>
  <si>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</si>
  <si>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</si>
  <si>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</si>
  <si>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</si>
  <si>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</si>
  <si>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</si>
  <si>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</si>
  <si>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</si>
  <si>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</si>
  <si>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</si>
  <si>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</si>
  <si>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</si>
  <si>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</si>
  <si>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</si>
  <si>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</si>
  <si>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</si>
  <si>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</si>
  <si>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</si>
  <si>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</si>
  <si>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</si>
  <si>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</si>
  <si>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</si>
  <si>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</si>
  <si>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</si>
  <si>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</si>
  <si>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</si>
  <si>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</si>
  <si>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</si>
  <si>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</si>
  <si>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</si>
  <si>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</si>
  <si>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</si>
  <si>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</si>
  <si>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</si>
  <si>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</si>
  <si>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</si>
  <si>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</si>
  <si>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</si>
  <si>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</si>
  <si>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</si>
  <si>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</si>
  <si>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</si>
  <si>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</si>
  <si>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</si>
  <si>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</si>
  <si>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</si>
  <si>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</si>
  <si>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</si>
  <si>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</si>
  <si>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</si>
  <si>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</si>
  <si>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</si>
  <si>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</si>
  <si>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</si>
  <si>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</si>
  <si>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</si>
  <si>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</si>
  <si>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</si>
  <si>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</si>
  <si>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</si>
  <si>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</si>
  <si>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</si>
  <si>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</si>
  <si>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</si>
  <si>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</si>
  <si>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</si>
  <si>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</si>
  <si>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</si>
  <si>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</si>
  <si>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</si>
  <si>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</si>
  <si>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</si>
  <si>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</si>
  <si>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</si>
  <si>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</si>
  <si>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</si>
  <si>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</si>
  <si>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</si>
  <si>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</si>
  <si>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</si>
  <si>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</si>
  <si>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</si>
  <si>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</si>
  <si>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</si>
  <si>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</si>
  <si>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</si>
  <si>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</si>
  <si>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</si>
  <si>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</si>
  <si>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</si>
  <si>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</si>
  <si>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</si>
  <si>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</si>
  <si>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</si>
  <si>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</si>
  <si>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</si>
  <si>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</si>
  <si>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</si>
  <si>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</si>
  <si>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</si>
  <si>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</si>
  <si>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</si>
  <si>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</si>
  <si>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</si>
  <si>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</si>
  <si>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</si>
  <si>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</si>
  <si>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</si>
  <si>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</si>
  <si>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</si>
  <si>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</si>
  <si>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</si>
  <si>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</si>
  <si>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</si>
  <si>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</si>
  <si>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</si>
  <si>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</si>
  <si>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</si>
  <si>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</si>
  <si>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</si>
  <si>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</si>
  <si>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</si>
  <si>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</si>
  <si>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</si>
  <si>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</si>
  <si>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</si>
  <si>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</si>
  <si>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</si>
  <si>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</si>
  <si>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</si>
  <si>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</si>
  <si>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</si>
  <si>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</si>
  <si>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</si>
  <si>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</si>
  <si>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</si>
  <si>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</si>
  <si>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</si>
  <si>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</si>
  <si>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</si>
  <si>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</si>
  <si>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</si>
  <si>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</si>
  <si>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</si>
  <si>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</si>
  <si>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</si>
  <si>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</si>
  <si>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</si>
  <si>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</si>
  <si>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</si>
  <si>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</si>
  <si>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</si>
  <si>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</si>
  <si>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</si>
  <si>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</si>
  <si>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</si>
  <si>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</si>
  <si>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</si>
  <si>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</si>
  <si>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</si>
  <si>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</si>
  <si>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</si>
  <si>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</si>
  <si>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</si>
  <si>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</si>
  <si>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</si>
  <si>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</si>
  <si>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</si>
  <si>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</si>
  <si>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</si>
  <si>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</si>
  <si>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</si>
  <si>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</si>
  <si>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</si>
  <si>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</si>
  <si>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</si>
  <si>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</si>
  <si>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</si>
  <si>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</si>
  <si>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</si>
  <si>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</si>
  <si>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</si>
  <si>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</si>
  <si>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</si>
  <si>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</si>
  <si>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</si>
  <si>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</si>
  <si>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</si>
  <si>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</si>
  <si>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</si>
  <si>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</si>
  <si>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</si>
  <si>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</si>
  <si>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</si>
  <si>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</si>
  <si>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</si>
  <si>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</si>
  <si>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</si>
  <si>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</si>
  <si>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</si>
  <si>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</si>
  <si>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</si>
  <si>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</si>
  <si>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</si>
  <si>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</si>
  <si>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</si>
  <si>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</si>
  <si>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</si>
  <si>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</si>
  <si>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</si>
  <si>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</si>
  <si>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</si>
  <si>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</si>
  <si>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</si>
  <si>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</si>
  <si>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</si>
  <si>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</si>
  <si>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</si>
  <si>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</si>
  <si>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</si>
  <si>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</si>
  <si>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</si>
  <si>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</si>
  <si>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</si>
  <si>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</si>
  <si>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</si>
  <si>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</si>
  <si>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</si>
  <si>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</si>
  <si>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</si>
  <si>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</si>
  <si>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</si>
  <si>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</si>
  <si>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</si>
  <si>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</si>
  <si>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</si>
  <si>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</si>
  <si>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</si>
  <si>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</si>
  <si>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</si>
  <si>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</si>
  <si>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</si>
  <si>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</si>
  <si>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</si>
  <si>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</si>
  <si>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</si>
  <si>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</si>
  <si>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</si>
  <si>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</si>
  <si>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</si>
  <si>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</si>
  <si>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</si>
  <si>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</si>
  <si>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</si>
  <si>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</si>
  <si>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</si>
  <si>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</si>
  <si>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</si>
  <si>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</si>
  <si>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</si>
  <si>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</si>
  <si>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</si>
  <si>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</si>
  <si>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</si>
  <si>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</si>
  <si>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</si>
  <si>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</si>
  <si>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</si>
  <si>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</si>
  <si>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</si>
  <si>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</si>
  <si>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</si>
  <si>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</si>
  <si>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</si>
  <si>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</si>
  <si>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</si>
  <si>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</si>
  <si>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</si>
  <si>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</si>
  <si>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</si>
  <si>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</si>
  <si>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</si>
  <si>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</si>
  <si>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</si>
  <si>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</si>
  <si>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</si>
  <si>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</si>
  <si>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</si>
  <si>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</si>
  <si>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</si>
  <si>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</si>
  <si>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</si>
  <si>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</si>
  <si>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</si>
  <si>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</si>
  <si>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</si>
  <si>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</si>
  <si>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</si>
  <si>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</si>
  <si>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</si>
  <si>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</si>
  <si>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</si>
  <si>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</si>
  <si>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</si>
  <si>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</si>
  <si>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</si>
  <si>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</si>
  <si>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</si>
  <si>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</si>
  <si>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</si>
  <si>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</si>
  <si>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</si>
  <si>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</si>
  <si>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</si>
  <si>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</si>
  <si>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</si>
  <si>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</si>
  <si>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</si>
  <si>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</si>
  <si>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</si>
  <si>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</si>
  <si>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</si>
  <si>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</si>
  <si>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</si>
  <si>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</si>
  <si>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</si>
  <si>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</si>
  <si>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</si>
  <si>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</si>
  <si>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</si>
  <si>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</si>
  <si>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</si>
  <si>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</si>
  <si>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</si>
  <si>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</si>
  <si>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</si>
  <si>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</si>
  <si>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</si>
  <si>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</si>
  <si>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</si>
  <si>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</si>
  <si>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</si>
  <si>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</si>
  <si>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</si>
  <si>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</si>
  <si>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</si>
  <si>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</si>
  <si>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</si>
  <si>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</si>
  <si>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</si>
  <si>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</si>
  <si>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</si>
  <si>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</si>
  <si>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</si>
  <si>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</si>
  <si>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</si>
  <si>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</si>
  <si>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</si>
  <si>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</si>
  <si>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</si>
  <si>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</si>
  <si>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</si>
  <si>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</si>
  <si>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</si>
  <si>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</si>
  <si>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</si>
  <si>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</si>
  <si>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</si>
  <si>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</si>
  <si>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</si>
  <si>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</si>
  <si>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</si>
  <si>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</si>
  <si>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</si>
  <si>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</si>
  <si>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</si>
  <si>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</si>
  <si>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</si>
  <si>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</si>
  <si>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</si>
  <si>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</si>
  <si>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</si>
  <si>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</si>
  <si>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</si>
  <si>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</si>
  <si>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</si>
  <si>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</si>
  <si>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</si>
  <si>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</si>
  <si>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</si>
  <si>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</si>
  <si>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</si>
  <si>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</si>
  <si>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</si>
  <si>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</si>
  <si>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</si>
  <si>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</si>
  <si>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</si>
  <si>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</si>
  <si>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</si>
  <si>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</si>
  <si>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</si>
  <si>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</si>
  <si>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</si>
  <si>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</si>
  <si>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</si>
  <si>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</si>
  <si>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</si>
  <si>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</si>
  <si>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</si>
  <si>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</si>
  <si>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</si>
  <si>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</si>
  <si>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</si>
  <si>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</si>
  <si>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</si>
  <si>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</si>
  <si>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</si>
  <si>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</si>
  <si>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</si>
  <si>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</si>
  <si>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</si>
  <si>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</si>
  <si>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</si>
  <si>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</si>
  <si>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</si>
  <si>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</si>
  <si>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</si>
  <si>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</si>
  <si>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</si>
  <si>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</si>
  <si>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</si>
  <si>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</si>
  <si>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</si>
  <si>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</si>
  <si>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</si>
  <si>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</si>
  <si>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</si>
  <si>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</si>
  <si>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</si>
  <si>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</si>
  <si>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</si>
  <si>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</si>
  <si>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</si>
  <si>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</si>
  <si>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</si>
  <si>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</si>
  <si>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</si>
  <si>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</si>
  <si>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</si>
  <si>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</si>
  <si>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</si>
  <si>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</si>
  <si>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</si>
  <si>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</si>
  <si>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</si>
  <si>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</si>
  <si>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</si>
  <si>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</si>
  <si>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</si>
  <si>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</si>
  <si>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</si>
  <si>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</si>
  <si>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</si>
  <si>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</si>
  <si>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</si>
  <si>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</si>
  <si>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</si>
  <si>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</si>
  <si>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</si>
  <si>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</si>
  <si>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</si>
  <si>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</si>
  <si>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</si>
  <si>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</si>
  <si>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</si>
  <si>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</si>
  <si>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</si>
  <si>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</si>
  <si>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</si>
  <si>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</si>
  <si>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</si>
  <si>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</si>
  <si>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</si>
  <si>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</si>
  <si>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</si>
  <si>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</si>
  <si>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</si>
  <si>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</si>
  <si>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</si>
  <si>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</si>
  <si>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</si>
  <si>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</si>
  <si>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</si>
  <si>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</si>
  <si>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</si>
  <si>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</si>
  <si>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</si>
  <si>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</si>
  <si>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</si>
  <si>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</si>
  <si>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</si>
  <si>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</si>
  <si>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</si>
  <si>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</si>
  <si>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</si>
  <si>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</si>
  <si>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</si>
  <si>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</si>
  <si>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</si>
  <si>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</si>
  <si>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</si>
  <si>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</si>
  <si>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</si>
  <si>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</si>
  <si>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</si>
  <si>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</si>
  <si>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</si>
  <si>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</si>
  <si>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</si>
  <si>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</si>
  <si>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</si>
  <si>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</si>
  <si>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</si>
  <si>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</si>
  <si>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</si>
  <si>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</si>
  <si>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</si>
  <si>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</si>
  <si>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</si>
  <si>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</si>
  <si>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</si>
  <si>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</si>
  <si>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</si>
  <si>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</si>
  <si>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</si>
  <si>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</si>
  <si>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</si>
  <si>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</si>
  <si>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</si>
  <si>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</si>
  <si>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</si>
  <si>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</si>
  <si>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</si>
  <si>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</si>
  <si>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</si>
  <si>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</si>
  <si>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</si>
  <si>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</si>
  <si>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</si>
  <si>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</si>
  <si>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</si>
  <si>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</si>
  <si>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</si>
  <si>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</si>
  <si>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</si>
  <si>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</si>
  <si>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</si>
  <si>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</si>
  <si>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</si>
  <si>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</si>
  <si>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</si>
  <si>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</si>
  <si>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</si>
  <si>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</si>
  <si>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</si>
  <si>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</si>
  <si>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</si>
  <si>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</si>
  <si>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</si>
  <si>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</si>
  <si>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</si>
  <si>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</si>
  <si>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</si>
  <si>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</si>
  <si>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</si>
  <si>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</si>
  <si>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</si>
  <si>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</si>
  <si>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</si>
  <si>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</si>
  <si>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</si>
  <si>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</si>
  <si>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</si>
  <si>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</si>
  <si>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</si>
  <si>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</si>
  <si>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</si>
  <si>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</si>
  <si>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</si>
  <si>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</si>
  <si>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</si>
  <si>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</si>
  <si>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</si>
  <si>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</si>
  <si>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</si>
  <si>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</si>
  <si>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</si>
  <si>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</si>
  <si>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</si>
  <si>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</si>
  <si>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</si>
  <si>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</si>
  <si>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</si>
  <si>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</si>
  <si>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</si>
  <si>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</si>
  <si>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</si>
  <si>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</si>
  <si>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</si>
  <si>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</si>
  <si>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</si>
  <si>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</si>
  <si>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</si>
  <si>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</si>
  <si>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</si>
  <si>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</si>
  <si>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</si>
  <si>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</si>
  <si>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</si>
  <si>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</si>
  <si>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</si>
  <si>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</si>
  <si>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</si>
  <si>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</si>
  <si>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</si>
  <si>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</si>
  <si>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</si>
  <si>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</si>
  <si>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</si>
  <si>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</si>
  <si>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</si>
  <si>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</si>
  <si>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</si>
  <si>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</si>
  <si>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</si>
  <si>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</si>
  <si>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</si>
  <si>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</si>
  <si>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</si>
  <si>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</si>
  <si>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</si>
  <si>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</si>
  <si>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</si>
  <si>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</si>
  <si>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</si>
  <si>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</si>
  <si>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</si>
  <si>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</si>
  <si>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</si>
  <si>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</si>
  <si>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</si>
  <si>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</si>
  <si>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</si>
  <si>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</si>
  <si>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</si>
  <si>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</si>
  <si>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</si>
  <si>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</si>
  <si>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</si>
  <si>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</si>
  <si>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</si>
  <si>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</si>
  <si>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</si>
  <si>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</si>
  <si>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</si>
  <si>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</si>
  <si>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</si>
  <si>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</si>
  <si>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</si>
  <si>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</si>
  <si>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</si>
  <si>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</si>
  <si>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</si>
  <si>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</si>
  <si>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</si>
  <si>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</si>
  <si>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</si>
  <si>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</si>
  <si>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</si>
  <si>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</si>
  <si>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</si>
  <si>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</si>
  <si>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</si>
  <si>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</si>
  <si>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</si>
  <si>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</si>
  <si>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</si>
  <si>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</si>
  <si>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</si>
  <si>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</si>
  <si>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</si>
  <si>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</si>
  <si>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</si>
  <si>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</si>
  <si>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</si>
  <si>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</si>
  <si>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</si>
  <si>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</si>
  <si>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</si>
  <si>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</si>
  <si>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</si>
  <si>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</si>
  <si>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</si>
  <si>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</si>
  <si>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</si>
  <si>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</si>
  <si>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</si>
  <si>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</si>
  <si>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</si>
  <si>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</si>
  <si>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</si>
  <si>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</si>
  <si>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</si>
  <si>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</si>
  <si>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</si>
  <si>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</si>
  <si>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</si>
  <si>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</si>
  <si>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</si>
  <si>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</si>
  <si>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</si>
  <si>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</si>
  <si>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</si>
  <si>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</si>
  <si>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</si>
  <si>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</si>
  <si>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</si>
  <si>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</si>
  <si>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</si>
  <si>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</si>
  <si>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</si>
  <si>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</si>
  <si>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</si>
  <si>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</si>
  <si>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</si>
  <si>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</si>
  <si>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</si>
  <si>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</si>
  <si>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</si>
  <si>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</si>
  <si>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</si>
  <si>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</si>
  <si>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</si>
  <si>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</si>
  <si>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</si>
  <si>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</si>
  <si>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</si>
  <si>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</si>
  <si>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</si>
  <si>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</si>
  <si>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</si>
  <si>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</si>
  <si>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</si>
  <si>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</si>
  <si>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</si>
  <si>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</si>
  <si>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</si>
  <si>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</si>
  <si>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</si>
  <si>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</si>
  <si>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</si>
  <si>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</si>
  <si>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</si>
  <si>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</si>
  <si>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</si>
  <si>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</si>
  <si>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</si>
  <si>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</si>
  <si>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</si>
  <si>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</si>
  <si>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</si>
  <si>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</si>
  <si>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</si>
  <si>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</si>
  <si>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</si>
  <si>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</si>
  <si>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</si>
  <si>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</si>
  <si>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</si>
  <si>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</si>
  <si>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</si>
  <si>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</si>
  <si>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</si>
  <si>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</si>
  <si>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</si>
  <si>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</si>
  <si>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</si>
  <si>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</si>
  <si>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</si>
  <si>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</si>
  <si>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</si>
  <si>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</si>
  <si>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</si>
  <si>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</si>
  <si>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</si>
  <si>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</si>
  <si>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</si>
  <si>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</si>
  <si>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</si>
  <si>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</si>
  <si>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</si>
  <si>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</si>
  <si>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</si>
  <si>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</si>
  <si>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</si>
  <si>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</si>
  <si>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</si>
  <si>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</si>
  <si>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</si>
  <si>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</si>
  <si>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</si>
  <si>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</si>
  <si>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</si>
  <si>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</si>
  <si>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</si>
  <si>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</si>
  <si>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</si>
  <si>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</si>
  <si>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</si>
  <si>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</si>
  <si>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</si>
  <si>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</si>
  <si>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</si>
  <si>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</si>
  <si>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</si>
  <si>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</si>
  <si>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</si>
  <si>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</si>
  <si>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</si>
  <si>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</si>
  <si>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</si>
  <si>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</si>
  <si>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</si>
  <si>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</si>
  <si>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</si>
  <si>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</si>
  <si>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</si>
  <si>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</si>
  <si>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</si>
  <si>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</si>
  <si>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</si>
  <si>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</si>
  <si>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</si>
  <si>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</si>
  <si>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</si>
  <si>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</si>
  <si>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</si>
  <si>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</si>
  <si>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</si>
  <si>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</si>
  <si>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</si>
  <si>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</si>
  <si>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</si>
  <si>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</si>
  <si>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</si>
  <si>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</si>
  <si>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</si>
  <si>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</si>
  <si>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</si>
  <si>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</si>
  <si>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</si>
  <si>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</si>
  <si>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</si>
  <si>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</si>
  <si>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</si>
  <si>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</si>
  <si>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</si>
  <si>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</si>
  <si>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</si>
  <si>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</si>
  <si>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</si>
  <si>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</si>
  <si>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</si>
  <si>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</si>
  <si>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</si>
  <si>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</si>
  <si>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</si>
  <si>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</si>
  <si>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</si>
  <si>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</si>
  <si>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</si>
  <si>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</si>
  <si>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</si>
  <si>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</si>
  <si>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</si>
  <si>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</si>
  <si>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</si>
  <si>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</si>
  <si>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</si>
  <si>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</si>
  <si>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</si>
  <si>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</si>
  <si>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</si>
  <si>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</si>
  <si>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</si>
  <si>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</si>
  <si>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</si>
  <si>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</si>
  <si>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</si>
  <si>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</si>
  <si>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</si>
  <si>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</si>
  <si>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</si>
  <si>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</si>
  <si>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</si>
  <si>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</si>
  <si>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</si>
  <si>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</si>
  <si>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</si>
  <si>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</si>
  <si>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</si>
  <si>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</si>
  <si>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</si>
  <si>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</si>
  <si>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</si>
  <si>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</si>
  <si>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</si>
  <si>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</si>
  <si>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</si>
  <si>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</si>
  <si>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</si>
  <si>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</si>
  <si>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</si>
  <si>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</si>
  <si>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</si>
  <si>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</si>
  <si>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</si>
  <si>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</si>
  <si>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</si>
  <si>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</si>
  <si>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</si>
  <si>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</si>
  <si>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</si>
  <si>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</si>
  <si>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</si>
  <si>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</si>
  <si>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</si>
  <si>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</si>
  <si>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</si>
  <si>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</si>
  <si>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</si>
  <si>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</si>
  <si>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</si>
  <si>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</si>
  <si>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</si>
  <si>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</si>
  <si>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</si>
  <si>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</si>
  <si>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</si>
  <si>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</si>
  <si>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</si>
  <si>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</si>
  <si>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</si>
  <si>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</si>
  <si>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</si>
  <si>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</si>
  <si>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</si>
  <si>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</si>
  <si>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</si>
  <si>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</si>
  <si>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</si>
  <si>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</si>
  <si>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</si>
  <si>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</si>
  <si>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</si>
  <si>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</si>
  <si>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</si>
  <si>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</si>
  <si>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</si>
  <si>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</si>
  <si>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</si>
  <si>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</si>
  <si>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</si>
  <si>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</si>
  <si>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</si>
  <si>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</si>
  <si>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</si>
  <si>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</si>
  <si>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</si>
  <si>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</si>
  <si>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</si>
  <si>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</si>
  <si>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</si>
  <si>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</si>
  <si>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</si>
  <si>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</si>
  <si>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</si>
  <si>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</si>
  <si>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</si>
  <si>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</si>
  <si>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</si>
  <si>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</si>
  <si>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</si>
  <si>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</si>
  <si>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</si>
  <si>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</si>
  <si>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</si>
  <si>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</si>
  <si>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</si>
  <si>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</si>
  <si>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</si>
  <si>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</si>
  <si>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</si>
  <si>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</si>
  <si>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</si>
  <si>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</si>
  <si>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</si>
  <si>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</si>
  <si>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</si>
  <si>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</si>
  <si>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</si>
  <si>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</si>
  <si>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</si>
  <si>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</si>
  <si>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</si>
  <si>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</si>
  <si>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</si>
  <si>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</si>
  <si>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</si>
  <si>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</si>
  <si>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</si>
  <si>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</si>
  <si>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</si>
  <si>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</si>
  <si>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</si>
  <si>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</si>
  <si>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</si>
  <si>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</si>
  <si>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</si>
  <si>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</si>
  <si>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</si>
  <si>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</si>
  <si>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</si>
  <si>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</si>
  <si>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</si>
  <si>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</si>
  <si>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</si>
  <si>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</si>
  <si>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</si>
  <si>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</si>
  <si>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</si>
  <si>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</si>
  <si>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</si>
  <si>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</si>
  <si>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</si>
  <si>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</si>
  <si>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</si>
  <si>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</si>
  <si>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</si>
  <si>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</si>
  <si>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</si>
  <si>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</si>
  <si>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</si>
  <si>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</si>
  <si>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</si>
  <si>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</si>
  <si>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</si>
  <si>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</si>
  <si>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</si>
  <si>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</si>
  <si>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</si>
  <si>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</si>
  <si>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</si>
  <si>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</si>
  <si>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</si>
  <si>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</si>
  <si>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</si>
  <si>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</si>
  <si>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</si>
  <si>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</si>
  <si>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</si>
  <si>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</si>
  <si>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</si>
  <si>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</si>
  <si>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</si>
  <si>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</si>
  <si>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</si>
  <si>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</si>
  <si>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</si>
  <si>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</si>
  <si>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</si>
  <si>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</si>
  <si>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</si>
  <si>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</si>
  <si>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</si>
  <si>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</si>
  <si>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</si>
  <si>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</si>
  <si>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</si>
  <si>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</si>
  <si>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</si>
  <si>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</si>
  <si>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</si>
  <si>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</si>
  <si>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</si>
  <si>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</si>
  <si>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</si>
  <si>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</si>
  <si>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</si>
  <si>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</si>
  <si>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</si>
  <si>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</si>
  <si>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</si>
  <si>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</si>
  <si>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</si>
  <si>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</si>
  <si>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</si>
  <si>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</si>
  <si>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</si>
  <si>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</si>
  <si>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</si>
  <si>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</si>
  <si>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</si>
  <si>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</si>
  <si>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</si>
  <si>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</si>
  <si>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</si>
  <si>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</si>
  <si>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</si>
  <si>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</si>
  <si>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</si>
  <si>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</si>
  <si>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</si>
  <si>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</si>
  <si>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</si>
  <si>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</si>
  <si>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</si>
  <si>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</si>
  <si>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</si>
  <si>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</si>
  <si>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</si>
  <si>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</si>
  <si>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</si>
  <si>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</si>
  <si>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</si>
  <si>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</si>
  <si>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</si>
  <si>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</si>
  <si>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</si>
  <si>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</si>
  <si>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</si>
  <si>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</si>
  <si>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</si>
  <si>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</si>
  <si>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</si>
  <si>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</si>
  <si>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</si>
  <si>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</si>
  <si>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</si>
  <si>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</si>
  <si>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</si>
  <si>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</si>
  <si>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</si>
  <si>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</si>
  <si>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</si>
  <si>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</si>
  <si>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</si>
  <si>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</si>
  <si>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</si>
  <si>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</si>
  <si>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</si>
  <si>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</si>
  <si>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</si>
  <si>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</si>
  <si>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</si>
  <si>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</si>
  <si>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</si>
  <si>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</si>
  <si>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</si>
  <si>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</si>
  <si>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</si>
  <si>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</si>
  <si>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</si>
  <si>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</si>
  <si>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</si>
  <si>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</si>
  <si>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</si>
  <si>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</si>
  <si>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</si>
  <si>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</si>
  <si>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</si>
  <si>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</si>
  <si>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</si>
  <si>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</si>
  <si>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</si>
  <si>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</si>
  <si>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</si>
  <si>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</si>
  <si>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</si>
  <si>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</si>
  <si>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</si>
  <si>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</si>
  <si>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</si>
  <si>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</si>
  <si>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</si>
  <si>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</si>
  <si>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</si>
  <si>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</si>
  <si>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</si>
  <si>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</si>
  <si>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</si>
  <si>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</si>
  <si>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</si>
  <si>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</si>
  <si>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</si>
  <si>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</si>
  <si>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</si>
  <si>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</si>
  <si>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</si>
  <si>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</si>
  <si>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</si>
  <si>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</si>
  <si>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</si>
  <si>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</si>
  <si>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</si>
  <si>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</si>
  <si>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</si>
  <si>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</si>
  <si>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</si>
  <si>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</si>
  <si>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</si>
  <si>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</si>
  <si>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</si>
  <si>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</si>
  <si>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</si>
  <si>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</si>
  <si>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</si>
  <si>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</si>
  <si>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</si>
  <si>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</si>
  <si>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</si>
  <si>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</si>
  <si>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</si>
  <si>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</si>
  <si>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</si>
  <si>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</si>
  <si>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</si>
  <si>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</si>
  <si>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</si>
  <si>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</si>
  <si>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</si>
  <si>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</si>
  <si>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</si>
  <si>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</si>
  <si>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</si>
  <si>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</si>
  <si>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</si>
  <si>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</si>
  <si>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</si>
  <si>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</si>
  <si>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</si>
  <si>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</si>
  <si>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</si>
  <si>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</si>
  <si>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</si>
  <si>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</si>
  <si>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</si>
  <si>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</si>
  <si>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</si>
  <si>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</si>
  <si>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</si>
  <si>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</si>
  <si>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</si>
  <si>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</si>
  <si>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</si>
  <si>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</si>
  <si>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</si>
  <si>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</si>
  <si>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</si>
  <si>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</si>
  <si>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</si>
  <si>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</si>
  <si>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</si>
  <si>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</si>
  <si>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</si>
  <si>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</si>
  <si>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</si>
  <si>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</si>
  <si>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</si>
  <si>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</si>
  <si>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</si>
  <si>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</si>
  <si>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</si>
  <si>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</si>
  <si>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</si>
  <si>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</si>
  <si>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</si>
  <si>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</si>
  <si>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</si>
  <si>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</si>
  <si>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</si>
  <si>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</si>
  <si>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</si>
  <si>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</si>
  <si>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</si>
  <si>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</si>
  <si>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</si>
  <si>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</si>
  <si>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</si>
  <si>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</si>
  <si>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</si>
  <si>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</si>
  <si>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</si>
  <si>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</si>
  <si>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</si>
  <si>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</si>
  <si>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</si>
  <si>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</si>
  <si>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</si>
  <si>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</si>
  <si>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</si>
  <si>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</si>
  <si>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</si>
  <si>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</si>
  <si>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</si>
  <si>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</si>
  <si>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</si>
  <si>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</si>
  <si>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</si>
  <si>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</si>
  <si>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</si>
  <si>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</si>
  <si>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</si>
  <si>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</si>
  <si>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</si>
  <si>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</si>
  <si>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</si>
  <si>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</si>
  <si>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</si>
  <si>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</si>
  <si>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</si>
  <si>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</si>
  <si>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</si>
  <si>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</si>
  <si>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</si>
  <si>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</si>
  <si>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</si>
  <si>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</si>
  <si>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</si>
  <si>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</si>
  <si>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</si>
  <si>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</si>
  <si>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</si>
  <si>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</si>
  <si>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</si>
  <si>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</si>
  <si>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</si>
  <si>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</si>
  <si>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</si>
  <si>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</si>
  <si>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</si>
  <si>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</si>
  <si>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</si>
  <si>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</si>
  <si>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</si>
  <si>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</si>
  <si>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</si>
  <si>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</si>
  <si>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</si>
  <si>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</si>
  <si>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</si>
  <si>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</si>
  <si>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</si>
  <si>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</si>
  <si>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</si>
  <si>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</si>
  <si>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</si>
  <si>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</si>
  <si>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</si>
  <si>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</si>
  <si>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</si>
  <si>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</si>
  <si>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</si>
  <si>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</si>
  <si>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</si>
  <si>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</si>
  <si>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</si>
  <si>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</si>
  <si>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</si>
  <si>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</si>
  <si>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</si>
  <si>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</si>
  <si>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</si>
  <si>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</si>
  <si>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</si>
  <si>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</si>
  <si>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</si>
  <si>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</si>
  <si>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</si>
  <si>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</si>
  <si>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</si>
  <si>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</si>
  <si>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</si>
  <si>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</si>
  <si>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</si>
  <si>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</si>
  <si>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</si>
  <si>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</si>
  <si>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</si>
  <si>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</si>
  <si>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</si>
  <si>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</si>
  <si>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</si>
  <si>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</si>
  <si>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</si>
  <si>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</si>
  <si>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</si>
  <si>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</si>
  <si>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</si>
  <si>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</si>
  <si>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</si>
  <si>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</si>
  <si>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</si>
  <si>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</si>
  <si>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</si>
  <si>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</si>
  <si>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</si>
  <si>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</si>
  <si>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</si>
  <si>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</si>
  <si>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</si>
  <si>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</si>
  <si>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</si>
  <si>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</si>
  <si>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</si>
  <si>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</si>
  <si>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</si>
  <si>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</si>
  <si>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</si>
  <si>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</si>
  <si>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</si>
  <si>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</si>
  <si>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</si>
  <si>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</si>
  <si>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</si>
  <si>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</si>
  <si>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</si>
  <si>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</si>
  <si>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</si>
  <si>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</si>
  <si>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</si>
  <si>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</si>
  <si>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</si>
  <si>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</si>
  <si>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</si>
  <si>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</si>
  <si>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</si>
  <si>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</si>
  <si>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</si>
  <si>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</si>
  <si>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</si>
  <si>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</si>
  <si>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</si>
  <si>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</si>
  <si>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</si>
  <si>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</si>
  <si>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</si>
  <si>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</si>
  <si>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</si>
  <si>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</si>
  <si>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</si>
  <si>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</si>
  <si>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</si>
  <si>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</si>
  <si>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</si>
  <si>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</si>
  <si>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</si>
  <si>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</si>
  <si>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</si>
  <si>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</si>
  <si>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</si>
  <si>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</si>
  <si>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</si>
  <si>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</si>
  <si>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</si>
  <si>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</si>
  <si>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</si>
  <si>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</si>
  <si>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</si>
  <si>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</si>
  <si>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</si>
  <si>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</si>
  <si>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</si>
  <si>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</si>
  <si>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</si>
  <si>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</si>
  <si>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</si>
  <si>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</si>
  <si>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</si>
  <si>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</si>
  <si>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</si>
  <si>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</si>
  <si>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</si>
  <si>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</si>
  <si>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</si>
  <si>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</si>
  <si>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</si>
  <si>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</si>
  <si>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</si>
  <si>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</si>
  <si>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</si>
  <si>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</si>
  <si>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</si>
  <si>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</si>
  <si>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</si>
  <si>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</si>
  <si>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</si>
  <si>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</si>
  <si>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</si>
  <si>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</si>
  <si>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</si>
  <si>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</si>
  <si>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</si>
  <si>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</si>
  <si>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</si>
  <si>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</si>
  <si>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</si>
  <si>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</si>
  <si>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</si>
  <si>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</si>
  <si>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</si>
  <si>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</si>
  <si>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</si>
  <si>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</si>
  <si>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</si>
  <si>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</si>
  <si>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</si>
  <si>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</si>
  <si>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</si>
  <si>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</si>
  <si>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</si>
  <si>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</si>
  <si>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</si>
  <si>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</si>
  <si>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</si>
  <si>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</si>
  <si>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</si>
  <si>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</si>
  <si>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</si>
  <si>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</si>
  <si>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</si>
  <si>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</si>
  <si>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</si>
  <si>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</si>
  <si>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</si>
  <si>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</si>
  <si>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</si>
  <si>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</si>
  <si>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</si>
  <si>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</si>
  <si>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</si>
  <si>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</si>
  <si>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</si>
  <si>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</si>
  <si>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</si>
  <si>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</si>
  <si>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</si>
  <si>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</si>
  <si>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</si>
  <si>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</si>
  <si>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</si>
  <si>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</si>
  <si>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</si>
  <si>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</si>
  <si>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</si>
  <si>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</si>
  <si>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</si>
  <si>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</si>
  <si>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</si>
  <si>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</si>
  <si>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</si>
  <si>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</si>
  <si>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</si>
  <si>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</si>
  <si>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</si>
  <si>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</si>
  <si>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</si>
  <si>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</si>
  <si>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</si>
  <si>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</si>
  <si>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</si>
  <si>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</si>
  <si>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</si>
  <si>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</si>
  <si>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</si>
  <si>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</si>
  <si>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</si>
  <si>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</si>
  <si>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</si>
  <si>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</si>
  <si>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</si>
  <si>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</si>
  <si>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</si>
  <si>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</si>
  <si>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</si>
  <si>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</si>
  <si>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</si>
  <si>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</si>
  <si>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</si>
  <si>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</si>
  <si>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</si>
  <si>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</si>
  <si>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</si>
  <si>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</si>
  <si>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</si>
  <si>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</si>
  <si>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</si>
  <si>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</si>
  <si>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</si>
  <si>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</si>
  <si>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</si>
  <si>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</si>
  <si>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</si>
  <si>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</si>
  <si>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</si>
  <si>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</si>
  <si>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</si>
  <si>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</si>
  <si>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</si>
  <si>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</si>
  <si>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</si>
  <si>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</si>
  <si>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</si>
  <si>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</si>
  <si>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</si>
  <si>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</si>
  <si>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</si>
  <si>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</si>
  <si>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</si>
  <si>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</si>
  <si>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</si>
  <si>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</si>
  <si>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</si>
  <si>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</si>
  <si>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</si>
  <si>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</si>
  <si>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</si>
  <si>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</si>
  <si>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</si>
  <si>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</si>
  <si>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</si>
  <si>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</si>
  <si>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</si>
  <si>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</si>
  <si>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</si>
  <si>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</si>
  <si>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</si>
  <si>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</si>
  <si>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</si>
  <si>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</si>
  <si>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</si>
  <si>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</si>
  <si>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</si>
  <si>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</si>
  <si>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</si>
  <si>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</si>
  <si>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</si>
  <si>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</si>
  <si>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</si>
  <si>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</si>
  <si>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</si>
  <si>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</si>
  <si>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</si>
  <si>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</si>
  <si>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</si>
  <si>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</si>
  <si>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</si>
  <si>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</si>
  <si>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</si>
  <si>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</si>
  <si>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</si>
  <si>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</si>
  <si>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</si>
  <si>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</si>
  <si>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</si>
  <si>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</si>
  <si>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</si>
  <si>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</si>
  <si>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</si>
  <si>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</si>
  <si>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</si>
  <si>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</si>
  <si>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</si>
  <si>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</si>
  <si>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</si>
  <si>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</si>
  <si>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</si>
  <si>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</si>
  <si>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</si>
  <si>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</si>
  <si>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</si>
  <si>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</si>
  <si>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</si>
  <si>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</si>
  <si>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</si>
  <si>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</si>
  <si>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</si>
  <si>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</si>
  <si>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</si>
  <si>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</si>
  <si>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</si>
  <si>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</si>
  <si>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</si>
  <si>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</si>
  <si>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</si>
  <si>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</si>
  <si>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</si>
  <si>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</si>
  <si>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</si>
  <si>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</si>
  <si>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</si>
  <si>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</si>
  <si>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</si>
  <si>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</si>
  <si>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</si>
  <si>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</si>
  <si>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</si>
  <si>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</si>
  <si>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</si>
  <si>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</si>
  <si>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</si>
  <si>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</si>
  <si>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</si>
  <si>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</si>
  <si>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</si>
  <si>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</si>
  <si>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</si>
  <si>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</si>
  <si>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</si>
  <si>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</si>
  <si>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</si>
  <si>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</si>
  <si>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</si>
  <si>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</si>
  <si>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</si>
  <si>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</si>
  <si>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</si>
  <si>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</si>
  <si>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</si>
  <si>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</si>
  <si>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</si>
  <si>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</si>
  <si>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</si>
  <si>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</si>
  <si>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</si>
  <si>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</si>
  <si>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</si>
  <si>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</si>
  <si>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</si>
  <si>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</si>
  <si>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</si>
  <si>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</si>
  <si>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</si>
  <si>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</si>
  <si>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</si>
  <si>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</si>
  <si>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</si>
  <si>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</si>
  <si>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</si>
  <si>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</si>
  <si>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</si>
  <si>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</si>
  <si>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</si>
  <si>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</si>
  <si>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</si>
  <si>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</si>
  <si>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</si>
  <si>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</si>
  <si>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</si>
  <si>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</si>
  <si>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</si>
  <si>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</si>
  <si>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</si>
  <si>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</si>
  <si>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</si>
  <si>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</si>
  <si>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</si>
  <si>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</si>
  <si>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</si>
  <si>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</si>
  <si>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</si>
  <si>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</si>
  <si>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</si>
  <si>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</si>
  <si>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</si>
  <si>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</si>
  <si>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</si>
  <si>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</si>
  <si>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</si>
  <si>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</si>
  <si>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</si>
  <si>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</si>
  <si>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</si>
  <si>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</si>
  <si>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</si>
  <si>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</si>
  <si>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</si>
  <si>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</si>
  <si>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</si>
  <si>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</si>
  <si>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</si>
  <si>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</si>
  <si>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</si>
  <si>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</si>
  <si>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</si>
  <si>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</si>
  <si>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</si>
  <si>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</si>
  <si>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</si>
  <si>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</si>
  <si>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</si>
  <si>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</si>
  <si>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</si>
  <si>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</si>
  <si>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</si>
  <si>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</si>
  <si>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</si>
  <si>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</si>
  <si>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</si>
  <si>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</si>
  <si>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</si>
  <si>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</si>
  <si>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</si>
  <si>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</si>
  <si>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</si>
  <si>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</si>
  <si>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</si>
  <si>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</si>
  <si>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</si>
  <si>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</si>
  <si>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</si>
  <si>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</si>
  <si>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</si>
  <si>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</si>
  <si>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</si>
  <si>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</si>
  <si>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</si>
  <si>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</si>
  <si>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</si>
  <si>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</si>
  <si>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</si>
  <si>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</si>
  <si>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</si>
  <si>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</si>
  <si>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</si>
  <si>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</si>
  <si>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</si>
  <si>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</si>
  <si>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</si>
  <si>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</si>
  <si>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</si>
  <si>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</si>
  <si>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</si>
  <si>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</si>
  <si>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</si>
  <si>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</si>
  <si>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</si>
  <si>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</si>
  <si>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</si>
  <si>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</si>
  <si>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</si>
  <si>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</si>
  <si>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</si>
  <si>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</si>
  <si>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</si>
  <si>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</si>
  <si>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</si>
  <si>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</si>
  <si>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</si>
  <si>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</si>
  <si>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</si>
  <si>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</si>
  <si>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</si>
  <si>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</si>
  <si>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</si>
  <si>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</si>
  <si>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</si>
  <si>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</si>
  <si>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</si>
  <si>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</si>
  <si>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</si>
  <si>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</si>
  <si>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</si>
  <si>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</si>
  <si>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</si>
  <si>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</si>
  <si>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</si>
  <si>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</si>
  <si>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</si>
  <si>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</si>
  <si>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</si>
  <si>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</si>
  <si>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</si>
  <si>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</si>
  <si>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</si>
  <si>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</si>
  <si>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</si>
  <si>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</si>
  <si>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</si>
  <si>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</si>
  <si>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</si>
  <si>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</si>
  <si>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</si>
  <si>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</si>
  <si>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</si>
  <si>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</si>
  <si>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</si>
  <si>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</si>
  <si>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</si>
  <si>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</si>
  <si>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</si>
  <si>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</si>
  <si>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</si>
  <si>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</si>
  <si>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</si>
  <si>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</si>
  <si>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</si>
  <si>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</si>
  <si>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</si>
  <si>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</si>
  <si>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</si>
  <si>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</si>
  <si>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</si>
  <si>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</si>
  <si>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</si>
  <si>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</si>
  <si>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</si>
  <si>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</si>
  <si>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</si>
  <si>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</si>
  <si>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</si>
  <si>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</si>
  <si>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</si>
  <si>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</si>
  <si>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</si>
  <si>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</si>
  <si>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</si>
  <si>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</si>
  <si>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</si>
  <si>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</si>
  <si>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</si>
  <si>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</si>
  <si>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</si>
  <si>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</si>
  <si>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</si>
  <si>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</si>
  <si>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</si>
  <si>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</si>
  <si>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</si>
  <si>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</si>
  <si>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</si>
  <si>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</si>
  <si>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</si>
  <si>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</si>
  <si>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</si>
  <si>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</si>
  <si>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</si>
  <si>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</si>
  <si>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</si>
  <si>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</si>
  <si>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</si>
  <si>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</si>
  <si>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</si>
  <si>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</si>
  <si>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</si>
  <si>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</si>
  <si>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</si>
  <si>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</si>
  <si>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</si>
  <si>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</si>
  <si>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</si>
  <si>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</si>
  <si>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</si>
  <si>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</si>
  <si>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</si>
  <si>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</si>
  <si>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</si>
  <si>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</si>
  <si>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</si>
  <si>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</si>
  <si>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</si>
  <si>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</si>
  <si>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</si>
  <si>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</si>
  <si>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</si>
  <si>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</si>
  <si>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</si>
  <si>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</si>
  <si>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</si>
  <si>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</si>
  <si>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</si>
  <si>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</si>
  <si>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</si>
  <si>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</si>
  <si>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</si>
  <si>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</si>
  <si>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</si>
  <si>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</si>
  <si>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</si>
  <si>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</si>
  <si>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</si>
  <si>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</si>
  <si>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</si>
  <si>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</si>
  <si>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</si>
  <si>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</si>
  <si>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</si>
  <si>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</si>
  <si>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</si>
  <si>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</si>
  <si>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</si>
  <si>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</si>
  <si>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</si>
  <si>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</si>
  <si>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</si>
  <si>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</si>
  <si>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</si>
  <si>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</si>
  <si>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</si>
  <si>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</si>
  <si>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</si>
  <si>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</si>
  <si>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</si>
  <si>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</si>
  <si>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</si>
  <si>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</si>
  <si>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</si>
  <si>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</si>
  <si>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</si>
  <si>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</si>
  <si>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</si>
  <si>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</si>
  <si>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</si>
  <si>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</si>
  <si>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</si>
  <si>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</si>
  <si>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</si>
  <si>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</si>
  <si>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</si>
  <si>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</si>
  <si>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</si>
  <si>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</si>
  <si>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</si>
  <si>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</si>
  <si>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</si>
  <si>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</si>
  <si>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</si>
  <si>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</si>
  <si>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</si>
  <si>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</si>
  <si>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</si>
  <si>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</si>
  <si>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</si>
  <si>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</si>
  <si>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</si>
  <si>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</si>
  <si>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</si>
  <si>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</si>
  <si>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</si>
  <si>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</si>
  <si>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</si>
  <si>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</si>
  <si>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</si>
  <si>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</si>
  <si>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</si>
  <si>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</si>
  <si>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</si>
  <si>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</si>
  <si>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</si>
  <si>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</si>
  <si>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</si>
  <si>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</si>
  <si>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</si>
  <si>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</si>
  <si>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</si>
  <si>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</si>
  <si>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</si>
  <si>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</si>
  <si>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</si>
  <si>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</si>
  <si>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</si>
  <si>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</si>
  <si>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</si>
  <si>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</si>
  <si>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</si>
  <si>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</si>
  <si>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</si>
  <si>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</si>
  <si>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</si>
  <si>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</si>
  <si>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</si>
  <si>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</si>
  <si>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</si>
  <si>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</si>
  <si>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</si>
  <si>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</si>
  <si>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</si>
  <si>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</si>
  <si>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</si>
  <si>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</si>
  <si>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</si>
  <si>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</si>
  <si>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</si>
  <si>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</si>
  <si>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</si>
  <si>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</si>
  <si>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</si>
  <si>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</si>
  <si>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</si>
  <si>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</si>
  <si>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</si>
  <si>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</si>
  <si>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</si>
  <si>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</si>
  <si>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</si>
  <si>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</si>
  <si>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</si>
  <si>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</si>
  <si>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</si>
  <si>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</si>
  <si>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</si>
  <si>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</si>
  <si>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</si>
  <si>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</si>
  <si>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</si>
  <si>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</si>
  <si>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</si>
  <si>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</si>
  <si>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</si>
  <si>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</si>
  <si>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</si>
  <si>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</si>
  <si>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</si>
  <si>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</si>
  <si>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</si>
  <si>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</si>
  <si>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</si>
  <si>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</si>
  <si>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</si>
  <si>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</si>
  <si>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</si>
  <si>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</si>
  <si>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</si>
  <si>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</si>
  <si>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</si>
  <si>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</si>
  <si>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</si>
  <si>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</si>
  <si>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</si>
  <si>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</si>
  <si>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</si>
  <si>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</si>
  <si>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</si>
  <si>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</si>
  <si>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</si>
  <si>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</si>
  <si>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</si>
  <si>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</si>
  <si>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</si>
  <si>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</si>
  <si>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</si>
  <si>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</si>
  <si>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</si>
  <si>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</si>
  <si>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</si>
  <si>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</si>
  <si>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</si>
  <si>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</si>
  <si>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</si>
  <si>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</si>
  <si>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</si>
  <si>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</si>
  <si>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</si>
  <si>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</si>
  <si>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</si>
  <si>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</si>
  <si>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</si>
  <si>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</si>
  <si>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</si>
  <si>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</si>
  <si>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</si>
  <si>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</si>
  <si>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</si>
  <si>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</si>
  <si>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</si>
  <si>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</si>
  <si>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</si>
  <si>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</si>
  <si>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</si>
  <si>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</si>
  <si>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</si>
  <si>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</si>
  <si>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</si>
  <si>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</si>
  <si>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</si>
  <si>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</si>
  <si>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</si>
  <si>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</si>
  <si>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</si>
  <si>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</si>
  <si>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</si>
  <si>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</si>
  <si>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</si>
  <si>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</si>
  <si>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</si>
  <si>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</si>
  <si>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</si>
  <si>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</si>
  <si>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</si>
  <si>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</si>
  <si>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</si>
  <si>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</si>
  <si>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</si>
  <si>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</si>
  <si>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</si>
  <si>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</si>
  <si>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</si>
  <si>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</si>
  <si>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</si>
  <si>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</si>
  <si>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</si>
  <si>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</si>
  <si>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</si>
  <si>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</si>
  <si>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</si>
  <si>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</si>
  <si>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</si>
  <si>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</si>
  <si>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</si>
  <si>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</si>
  <si>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</si>
  <si>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</si>
  <si>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</si>
  <si>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</si>
  <si>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</si>
  <si>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</si>
  <si>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</si>
  <si>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</si>
  <si>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</si>
  <si>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</si>
  <si>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</si>
  <si>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</si>
  <si>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</si>
  <si>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</si>
  <si>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</si>
  <si>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</si>
  <si>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</si>
  <si>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</si>
  <si>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</si>
  <si>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</si>
  <si>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</si>
  <si>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</si>
  <si>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</si>
  <si>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</si>
  <si>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</si>
  <si>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</si>
  <si>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</si>
  <si>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</si>
  <si>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</si>
  <si>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</si>
  <si>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</si>
  <si>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</si>
  <si>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</si>
  <si>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</si>
  <si>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</si>
  <si>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</si>
  <si>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</si>
  <si>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</si>
  <si>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</si>
  <si>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</si>
  <si>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</si>
  <si>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</si>
  <si>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</si>
  <si>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</si>
  <si>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</si>
  <si>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</si>
  <si>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</si>
  <si>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</si>
  <si>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</si>
  <si>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</si>
  <si>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</si>
  <si>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</si>
  <si>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</si>
  <si>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</si>
  <si>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</si>
  <si>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</si>
  <si>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</si>
  <si>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</si>
  <si>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</si>
  <si>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</si>
  <si>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</si>
  <si>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</si>
  <si>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</si>
  <si>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</si>
  <si>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</si>
  <si>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</si>
  <si>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</si>
  <si>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</si>
  <si>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</si>
  <si>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</si>
  <si>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</si>
  <si>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</si>
  <si>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</si>
  <si>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</si>
  <si>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</si>
  <si>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</si>
  <si>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</si>
  <si>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</si>
  <si>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</si>
  <si>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</si>
  <si>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</si>
  <si>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</si>
  <si>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</si>
  <si>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</si>
  <si>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</si>
  <si>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</si>
  <si>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</si>
  <si>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</si>
  <si>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</si>
  <si>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</si>
  <si>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</si>
  <si>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</si>
  <si>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</si>
  <si>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</si>
  <si>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</si>
  <si>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</si>
  <si>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</si>
  <si>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</si>
  <si>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</si>
  <si>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</si>
  <si>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</si>
  <si>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</si>
  <si>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</si>
  <si>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</si>
  <si>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</si>
  <si>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</si>
  <si>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</si>
  <si>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</si>
  <si>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</si>
  <si>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</si>
  <si>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</si>
  <si>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</si>
  <si>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</si>
  <si>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</si>
  <si>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</si>
  <si>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</si>
  <si>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</si>
  <si>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</si>
  <si>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</si>
  <si>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</si>
  <si>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</si>
  <si>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</si>
  <si>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</si>
  <si>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</si>
  <si>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</si>
  <si>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</si>
  <si>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</si>
  <si>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</si>
  <si>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</si>
  <si>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</si>
  <si>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</si>
  <si>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</si>
  <si>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</si>
  <si>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</si>
  <si>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</si>
  <si>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</si>
  <si>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</si>
  <si>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</si>
  <si>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</si>
  <si>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</si>
  <si>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</si>
  <si>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</si>
  <si>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</si>
  <si>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</si>
  <si>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</si>
  <si>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</si>
  <si>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</si>
  <si>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</si>
  <si>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</si>
  <si>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</si>
  <si>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</si>
  <si>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</si>
  <si>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</si>
  <si>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</si>
  <si>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</si>
  <si>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</si>
  <si>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</si>
  <si>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</si>
  <si>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</si>
  <si>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</si>
  <si>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</si>
  <si>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</si>
  <si>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</si>
  <si>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</si>
  <si>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</si>
  <si>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</si>
  <si>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</si>
  <si>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</si>
  <si>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</si>
  <si>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</si>
  <si>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</si>
  <si>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</si>
  <si>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</si>
  <si>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</si>
  <si>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</si>
  <si>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</si>
  <si>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</si>
  <si>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</si>
  <si>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</si>
  <si>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</si>
  <si>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</si>
  <si>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</si>
  <si>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</si>
  <si>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</si>
  <si>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</si>
  <si>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</si>
  <si>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</si>
  <si>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</si>
  <si>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</si>
  <si>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</si>
  <si>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</si>
  <si>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</si>
  <si>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</si>
  <si>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</si>
  <si>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</si>
  <si>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</si>
  <si>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</si>
  <si>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</si>
  <si>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</si>
  <si>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</si>
  <si>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</si>
  <si>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</si>
  <si>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</si>
  <si>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</si>
  <si>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</si>
  <si>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</si>
  <si>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</si>
  <si>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</si>
  <si>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</si>
  <si>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</si>
  <si>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</si>
  <si>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</si>
  <si>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</si>
  <si>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</si>
  <si>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</si>
  <si>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</si>
  <si>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</si>
  <si>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</si>
  <si>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</si>
  <si>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</si>
  <si>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</si>
  <si>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</si>
  <si>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</si>
  <si>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</si>
  <si>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</si>
  <si>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</si>
  <si>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</si>
  <si>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</si>
  <si>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</si>
  <si>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</si>
  <si>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</si>
  <si>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</si>
  <si>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</si>
  <si>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</si>
  <si>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</si>
  <si>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</si>
  <si>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</si>
  <si>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</si>
  <si>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</si>
  <si>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</si>
  <si>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</si>
  <si>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</si>
  <si>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</si>
  <si>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</si>
  <si>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</si>
  <si>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</si>
  <si>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</si>
  <si>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</si>
  <si>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</si>
  <si>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</si>
  <si>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</si>
  <si>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</si>
  <si>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</si>
  <si>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</si>
  <si>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</si>
  <si>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</si>
  <si>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</si>
  <si>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</si>
  <si>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</si>
  <si>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</si>
  <si>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</si>
  <si>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</si>
  <si>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</si>
  <si>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</si>
  <si>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</si>
  <si>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</si>
  <si>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</si>
  <si>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</si>
  <si>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</si>
  <si>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</si>
  <si>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</si>
  <si>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</si>
  <si>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</si>
  <si>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</si>
  <si>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</si>
  <si>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</si>
  <si>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</si>
  <si>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</si>
  <si>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</si>
  <si>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</si>
  <si>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</si>
  <si>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</si>
  <si>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</si>
  <si>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</si>
  <si>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</si>
  <si>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</si>
  <si>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</si>
  <si>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</si>
  <si>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</si>
  <si>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</si>
  <si>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</si>
  <si>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</si>
  <si>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</si>
  <si>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</si>
  <si>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</si>
  <si>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</si>
  <si>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</si>
  <si>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</si>
  <si>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</si>
  <si>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</si>
  <si>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</si>
  <si>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</si>
  <si>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</si>
  <si>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</si>
  <si>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</si>
  <si>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</si>
  <si>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</si>
  <si>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</si>
  <si>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</si>
  <si>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</si>
  <si>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</si>
  <si>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</si>
  <si>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</si>
  <si>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</si>
  <si>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</si>
  <si>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</si>
  <si>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</si>
  <si>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</si>
  <si>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</si>
  <si>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</si>
  <si>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</si>
  <si>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</si>
  <si>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</si>
  <si>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</si>
  <si>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</si>
  <si>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</si>
  <si>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</si>
  <si>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</si>
  <si>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</si>
  <si>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</si>
  <si>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</si>
  <si>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</si>
  <si>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</si>
  <si>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</si>
  <si>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</si>
  <si>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</si>
  <si>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</si>
  <si>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</si>
  <si>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</si>
  <si>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</si>
  <si>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</si>
  <si>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</si>
  <si>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</si>
  <si>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</si>
  <si>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</si>
  <si>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</si>
  <si>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</si>
  <si>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</si>
  <si>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</si>
  <si>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</si>
  <si>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</si>
  <si>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</si>
  <si>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</si>
  <si>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</si>
  <si>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</si>
  <si>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</si>
  <si>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</si>
  <si>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</si>
  <si>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</si>
  <si>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</si>
  <si>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</si>
  <si>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</si>
  <si>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</si>
  <si>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</si>
  <si>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</si>
  <si>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</si>
  <si>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</si>
  <si>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</si>
  <si>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</si>
  <si>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</si>
  <si>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</si>
  <si>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</si>
  <si>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</si>
  <si>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</si>
  <si>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</si>
  <si>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</si>
  <si>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</si>
  <si>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</si>
  <si>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</si>
  <si>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</si>
  <si>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</si>
  <si>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</si>
  <si>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</si>
  <si>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</si>
  <si>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</si>
  <si>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</si>
  <si>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</si>
  <si>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</si>
  <si>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</si>
  <si>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</si>
  <si>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</si>
  <si>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</si>
  <si>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</si>
  <si>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</si>
  <si>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</si>
  <si>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</si>
  <si>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</si>
  <si>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</si>
  <si>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</si>
  <si>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</si>
  <si>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</si>
  <si>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</si>
  <si>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</si>
  <si>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</si>
  <si>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</si>
  <si>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</si>
  <si>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</si>
  <si>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</si>
  <si>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</si>
  <si>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</si>
  <si>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</si>
  <si>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</si>
  <si>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</si>
  <si>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</si>
  <si>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</si>
  <si>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</si>
  <si>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</si>
  <si>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</si>
  <si>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</si>
  <si>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</si>
  <si>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</si>
  <si>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</si>
  <si>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</si>
  <si>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</si>
  <si>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</si>
  <si>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</si>
  <si>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</si>
  <si>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</si>
  <si>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</si>
  <si>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</si>
  <si>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</si>
  <si>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</si>
  <si>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</si>
  <si>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</si>
  <si>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</si>
  <si>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</si>
  <si>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</si>
  <si>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</si>
  <si>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</si>
  <si>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</si>
  <si>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</si>
  <si>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</si>
  <si>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</si>
  <si>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</si>
  <si>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</si>
  <si>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</si>
  <si>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</si>
  <si>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</si>
  <si>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</si>
  <si>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</si>
  <si>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</si>
  <si>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</si>
  <si>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</si>
  <si>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</si>
  <si>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</si>
  <si>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</si>
  <si>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</si>
  <si>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</si>
  <si>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</si>
  <si>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</si>
  <si>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</si>
  <si>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</si>
  <si>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</si>
  <si>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</si>
  <si>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</si>
  <si>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</si>
  <si>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</si>
  <si>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</si>
  <si>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</si>
  <si>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</si>
  <si>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</si>
  <si>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</si>
  <si>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</si>
  <si>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</si>
  <si>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</si>
  <si>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</si>
  <si>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</si>
  <si>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</si>
  <si>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</si>
  <si>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</si>
  <si>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</si>
  <si>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</si>
  <si>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</si>
  <si>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</si>
  <si>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</si>
  <si>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</si>
  <si>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</si>
  <si>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</si>
  <si>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</si>
  <si>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</si>
  <si>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</si>
  <si>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</si>
  <si>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</si>
  <si>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</si>
  <si>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</si>
  <si>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</si>
  <si>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</si>
  <si>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</si>
  <si>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</si>
  <si>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</si>
  <si>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</si>
  <si>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</si>
  <si>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</si>
  <si>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</si>
  <si>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</si>
  <si>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</si>
  <si>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</si>
  <si>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</si>
  <si>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</si>
  <si>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</si>
  <si>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</si>
  <si>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</si>
  <si>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</si>
  <si>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</si>
  <si>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</si>
  <si>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</si>
  <si>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</si>
  <si>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</si>
  <si>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</si>
  <si>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</si>
  <si>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</si>
  <si>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</si>
  <si>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</si>
  <si>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</si>
  <si>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</si>
  <si>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</si>
  <si>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</si>
  <si>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</si>
  <si>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</si>
  <si>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</si>
  <si>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</si>
  <si>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</si>
  <si>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</si>
  <si>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</si>
  <si>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</si>
  <si>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</si>
  <si>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</si>
  <si>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</si>
  <si>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</si>
  <si>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</si>
  <si>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</si>
  <si>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</si>
  <si>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</si>
  <si>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</si>
  <si>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</si>
  <si>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</si>
  <si>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</si>
  <si>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</si>
  <si>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</si>
  <si>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</si>
  <si>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</si>
  <si>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</si>
  <si>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</si>
  <si>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</si>
  <si>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</si>
  <si>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</si>
  <si>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</si>
  <si>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</si>
  <si>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</si>
  <si>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</si>
  <si>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</si>
  <si>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</si>
  <si>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</si>
  <si>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</si>
  <si>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</si>
  <si>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</si>
  <si>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</si>
  <si>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</si>
  <si>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</si>
  <si>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</si>
  <si>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</si>
  <si>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</si>
  <si>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</si>
  <si>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</si>
  <si>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</si>
  <si>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</si>
  <si>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</si>
  <si>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</si>
  <si>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</si>
  <si>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</si>
  <si>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</si>
  <si>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</si>
  <si>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</si>
  <si>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</si>
  <si>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</si>
  <si>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</si>
  <si>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</si>
  <si>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</si>
  <si>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</si>
  <si>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</si>
  <si>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</si>
  <si>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</si>
  <si>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</si>
  <si>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</si>
  <si>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</si>
  <si>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</si>
  <si>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</si>
  <si>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</si>
  <si>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</si>
  <si>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</si>
  <si>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</si>
  <si>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</si>
  <si>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</si>
  <si>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</si>
  <si>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</si>
  <si>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</si>
  <si>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</si>
  <si>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</si>
  <si>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</si>
  <si>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</si>
  <si>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</si>
  <si>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</si>
  <si>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</si>
  <si>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</si>
  <si>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</si>
  <si>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</si>
  <si>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</si>
  <si>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</si>
  <si>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</si>
  <si>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</si>
  <si>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</si>
  <si>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</si>
  <si>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</si>
  <si>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</si>
  <si>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</si>
  <si>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</si>
  <si>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</si>
  <si>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</si>
  <si>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</si>
  <si>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</si>
  <si>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</si>
  <si>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</si>
  <si>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</si>
  <si>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</si>
  <si>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</si>
  <si>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</si>
  <si>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</si>
  <si>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</si>
  <si>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</si>
  <si>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</si>
  <si>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</si>
  <si>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</si>
  <si>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</si>
  <si>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</si>
  <si>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</si>
  <si>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</si>
  <si>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</si>
  <si>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</si>
  <si>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</si>
  <si>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</si>
  <si>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</si>
  <si>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</si>
  <si>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</si>
  <si>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</si>
  <si>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</si>
  <si>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</si>
  <si>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</si>
  <si>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</si>
  <si>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</si>
  <si>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</si>
  <si>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</si>
  <si>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</si>
  <si>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</si>
  <si>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</si>
  <si>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</si>
  <si>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</si>
  <si>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</si>
  <si>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</si>
  <si>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</si>
  <si>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</si>
  <si>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</si>
  <si>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</si>
  <si>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</si>
  <si>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</si>
  <si>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</si>
  <si>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</si>
  <si>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</si>
  <si>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</si>
  <si>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</si>
  <si>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</si>
  <si>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</si>
  <si>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</si>
  <si>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</si>
  <si>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</si>
  <si>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</si>
  <si>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</si>
  <si>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</si>
  <si>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</si>
  <si>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</si>
  <si>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</si>
  <si>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</si>
  <si>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</si>
  <si>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</si>
  <si>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</si>
  <si>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</si>
  <si>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</si>
  <si>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</si>
  <si>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</si>
  <si>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</si>
  <si>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</si>
  <si>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</si>
  <si>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</si>
  <si>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</si>
  <si>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</si>
  <si>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</si>
  <si>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</si>
  <si>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</si>
  <si>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</si>
  <si>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</si>
  <si>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</si>
  <si>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</si>
  <si>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</si>
  <si>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</si>
  <si>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</si>
  <si>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</si>
  <si>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</si>
  <si>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</si>
  <si>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</si>
  <si>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</si>
  <si>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</si>
  <si>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</si>
  <si>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</si>
  <si>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</si>
  <si>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</si>
  <si>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</si>
  <si>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</si>
  <si>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</si>
  <si>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</si>
  <si>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</si>
  <si>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</si>
  <si>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</si>
  <si>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</si>
  <si>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</si>
  <si>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</si>
  <si>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</si>
  <si>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</si>
  <si>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</si>
  <si>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</si>
  <si>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</si>
  <si>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</si>
  <si>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</si>
  <si>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</si>
  <si>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</si>
  <si>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</si>
  <si>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</si>
  <si>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</si>
  <si>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</si>
  <si>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</si>
  <si>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</si>
  <si>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</si>
  <si>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</si>
  <si>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</si>
  <si>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</si>
  <si>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</si>
  <si>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</si>
  <si>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</si>
  <si>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</si>
  <si>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</si>
  <si>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</si>
  <si>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</si>
  <si>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</si>
  <si>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</si>
  <si>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</si>
  <si>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</si>
  <si>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</si>
  <si>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</si>
  <si>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</si>
  <si>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</si>
  <si>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</si>
  <si>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</si>
  <si>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</si>
  <si>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</si>
  <si>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</si>
  <si>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</si>
  <si>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</si>
  <si>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</si>
  <si>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</si>
  <si>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</si>
  <si>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</si>
  <si>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</si>
  <si>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</si>
  <si>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</si>
  <si>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</si>
  <si>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</si>
  <si>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</si>
  <si>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</si>
  <si>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</si>
  <si>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</si>
  <si>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</si>
  <si>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</si>
  <si>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</si>
  <si>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</si>
  <si>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</si>
  <si>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</si>
  <si>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</si>
  <si>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</si>
  <si>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</si>
  <si>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</si>
  <si>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</si>
  <si>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</si>
  <si>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</si>
  <si>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</si>
  <si>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</si>
  <si>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</si>
  <si>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</si>
  <si>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</si>
  <si>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</si>
  <si>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</si>
  <si>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</si>
  <si>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</si>
  <si>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</si>
  <si>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</si>
  <si>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</si>
  <si>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</si>
  <si>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</si>
  <si>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</si>
  <si>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</si>
  <si>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</si>
  <si>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</si>
  <si>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</si>
  <si>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</si>
  <si>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</si>
  <si>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</si>
  <si>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</si>
  <si>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</si>
  <si>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</si>
  <si>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</si>
  <si>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</si>
  <si>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</si>
  <si>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</si>
  <si>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</si>
  <si>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</si>
  <si>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</si>
  <si>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</si>
  <si>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</si>
  <si>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</si>
  <si>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</si>
  <si>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</si>
  <si>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</si>
  <si>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</si>
  <si>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</si>
  <si>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</si>
  <si>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</si>
  <si>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</si>
  <si>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</si>
  <si>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</si>
  <si>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</si>
  <si>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</si>
  <si>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</si>
  <si>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</si>
  <si>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</si>
  <si>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</si>
  <si>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</si>
  <si>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</si>
  <si>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</si>
  <si>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</si>
  <si>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</si>
  <si>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</si>
  <si>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</si>
  <si>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</si>
  <si>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</si>
  <si>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</si>
  <si>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</si>
  <si>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</si>
  <si>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</si>
  <si>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</si>
  <si>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</si>
  <si>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</si>
  <si>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</si>
  <si>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</si>
  <si>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</si>
  <si>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</si>
  <si>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</si>
  <si>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</si>
  <si>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</si>
  <si>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</si>
  <si>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</si>
  <si>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</si>
  <si>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</si>
  <si>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</si>
  <si>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</si>
  <si>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</si>
  <si>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</si>
  <si>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</si>
  <si>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</si>
  <si>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</si>
  <si>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</si>
  <si>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</si>
  <si>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</si>
  <si>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</si>
  <si>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</si>
  <si>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</si>
  <si>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</si>
  <si>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</si>
  <si>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</si>
  <si>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</si>
  <si>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</si>
  <si>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</si>
  <si>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</si>
  <si>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</si>
  <si>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</si>
  <si>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</si>
  <si>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</si>
  <si>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</si>
  <si>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</si>
  <si>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</si>
  <si>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</si>
  <si>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</si>
  <si>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</si>
  <si>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</si>
  <si>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</si>
  <si>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</si>
  <si>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</si>
  <si>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</si>
  <si>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</si>
  <si>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</si>
  <si>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</si>
  <si>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</si>
  <si>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</si>
  <si>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</si>
  <si>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</si>
  <si>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</si>
  <si>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</si>
  <si>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</si>
  <si>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</si>
  <si>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</si>
  <si>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</si>
  <si>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</si>
  <si>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</si>
  <si>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</si>
  <si>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</si>
  <si>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</si>
  <si>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</si>
  <si>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</si>
  <si>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</si>
  <si>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</si>
  <si>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</si>
  <si>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</si>
  <si>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</si>
  <si>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</si>
  <si>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</si>
  <si>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</si>
  <si>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</si>
  <si>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</si>
  <si>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</si>
  <si>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</si>
  <si>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</si>
  <si>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</si>
  <si>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</si>
  <si>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</si>
  <si>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</si>
  <si>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</si>
  <si>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</si>
  <si>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</si>
  <si>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</si>
  <si>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</si>
  <si>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</si>
  <si>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</si>
  <si>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</si>
  <si>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</si>
  <si>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</si>
  <si>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</si>
  <si>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</si>
  <si>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</si>
  <si>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</si>
  <si>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</si>
  <si>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</si>
  <si>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</si>
  <si>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</si>
  <si>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</si>
  <si>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</si>
  <si>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</si>
  <si>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</si>
  <si>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</si>
  <si>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</si>
  <si>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</si>
  <si>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</si>
  <si>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</si>
  <si>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</si>
  <si>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</si>
  <si>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</si>
  <si>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</si>
  <si>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</si>
  <si>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</si>
  <si>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</si>
  <si>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</si>
  <si>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</si>
  <si>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</si>
  <si>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</si>
  <si>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</si>
  <si>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</si>
  <si>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</si>
  <si>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</si>
  <si>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</si>
  <si>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</si>
  <si>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</si>
  <si>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</si>
  <si>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</si>
  <si>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</si>
  <si>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</si>
  <si>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</si>
  <si>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</si>
  <si>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</si>
  <si>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</si>
  <si>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</si>
  <si>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</si>
  <si>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</si>
  <si>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</si>
  <si>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</si>
  <si>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</si>
  <si>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</si>
  <si>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</si>
  <si>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</si>
  <si>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</si>
  <si>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</si>
  <si>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</si>
  <si>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</si>
  <si>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</si>
  <si>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</si>
  <si>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</si>
  <si>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</si>
  <si>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</si>
  <si>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</si>
  <si>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</si>
  <si>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</si>
  <si>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</si>
  <si>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</si>
  <si>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</si>
  <si>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</si>
  <si>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</si>
  <si>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</si>
  <si>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</si>
  <si>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</si>
  <si>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</si>
  <si>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</si>
  <si>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</si>
  <si>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</si>
  <si>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</si>
  <si>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</si>
  <si>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</si>
  <si>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</si>
  <si>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</si>
  <si>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</si>
  <si>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</si>
  <si>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</si>
  <si>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</si>
  <si>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</si>
  <si>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</si>
  <si>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</si>
  <si>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</si>
  <si>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</si>
  <si>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</si>
  <si>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</si>
  <si>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</si>
  <si>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</si>
  <si>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</si>
  <si>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</si>
  <si>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</si>
  <si>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</si>
  <si>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</si>
  <si>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</si>
  <si>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</si>
  <si>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</si>
  <si>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</si>
  <si>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</si>
  <si>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</si>
  <si>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</si>
  <si>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</si>
  <si>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</si>
  <si>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</si>
  <si>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</si>
  <si>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</si>
  <si>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</si>
  <si>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</si>
  <si>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</si>
  <si>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</si>
  <si>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</si>
  <si>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</si>
  <si>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</si>
  <si>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</si>
  <si>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</si>
  <si>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</si>
  <si>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</si>
  <si>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</si>
  <si>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</si>
  <si>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</si>
  <si>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</si>
  <si>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</si>
  <si>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</si>
  <si>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</si>
  <si>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</si>
  <si>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</si>
  <si>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</si>
  <si>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</si>
  <si>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</si>
  <si>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</si>
  <si>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</si>
  <si>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</si>
  <si>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</si>
  <si>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</si>
  <si>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</si>
  <si>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</si>
  <si>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</si>
  <si>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</si>
  <si>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</si>
  <si>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</si>
  <si>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</si>
  <si>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</si>
  <si>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</si>
  <si>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</si>
  <si>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</si>
  <si>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</si>
  <si>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</si>
  <si>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</si>
  <si>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</si>
  <si>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</si>
  <si>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</si>
  <si>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</si>
  <si>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</si>
  <si>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</si>
  <si>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</si>
  <si>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</si>
  <si>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</si>
  <si>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</si>
  <si>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</si>
  <si>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</si>
  <si>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</si>
  <si>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</si>
  <si>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</si>
  <si>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</si>
  <si>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</si>
  <si>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</si>
  <si>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</si>
  <si>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</si>
  <si>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</si>
  <si>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</si>
  <si>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</si>
  <si>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</si>
  <si>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</si>
  <si>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</si>
  <si>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</si>
  <si>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</si>
  <si>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</si>
  <si>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</si>
  <si>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</si>
  <si>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</si>
  <si>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</si>
  <si>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</si>
  <si>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</si>
  <si>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</si>
  <si>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</si>
  <si>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</si>
  <si>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</si>
  <si>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</si>
  <si>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</si>
  <si>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</si>
  <si>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</si>
  <si>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</si>
  <si>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</si>
  <si>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</si>
  <si>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</si>
  <si>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</si>
  <si>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</si>
  <si>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</si>
  <si>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</si>
  <si>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</si>
  <si>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</si>
  <si>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</si>
  <si>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</si>
  <si>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</si>
  <si>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</si>
  <si>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</si>
  <si>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</si>
  <si>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</si>
  <si>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</si>
  <si>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</si>
  <si>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</si>
  <si>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</si>
  <si>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</si>
  <si>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</si>
  <si>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</si>
  <si>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</si>
  <si>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</si>
  <si>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</si>
  <si>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</si>
  <si>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</si>
  <si>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</si>
  <si>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</si>
  <si>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</si>
  <si>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</si>
  <si>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</si>
  <si>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</si>
  <si>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</si>
  <si>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</si>
  <si>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</si>
  <si>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</si>
  <si>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</si>
  <si>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</si>
  <si>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</si>
  <si>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</si>
  <si>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</si>
  <si>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</si>
  <si>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</si>
  <si>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</si>
  <si>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</si>
  <si>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</si>
  <si>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</si>
  <si>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</si>
  <si>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</si>
  <si>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</si>
  <si>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</si>
  <si>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</si>
  <si>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</si>
  <si>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</si>
  <si>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</si>
  <si>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</si>
  <si>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</si>
  <si>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</si>
  <si>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</si>
  <si>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</si>
  <si>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</si>
  <si>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</si>
  <si>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</si>
  <si>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</si>
  <si>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</si>
  <si>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</si>
  <si>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</si>
  <si>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</si>
  <si>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</si>
  <si>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</si>
  <si>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</si>
  <si>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</si>
  <si>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</si>
  <si>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</si>
  <si>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</si>
  <si>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</si>
  <si>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</si>
  <si>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</si>
  <si>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</si>
  <si>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</si>
  <si>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</si>
  <si>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</si>
  <si>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</si>
  <si>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</si>
  <si>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</si>
  <si>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</si>
  <si>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</si>
  <si>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</si>
  <si>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</si>
  <si>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</si>
  <si>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</si>
  <si>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</si>
  <si>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</si>
  <si>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</si>
  <si>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</si>
  <si>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</si>
  <si>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</si>
  <si>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</si>
  <si>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</si>
  <si>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</si>
  <si>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</si>
  <si>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</si>
  <si>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</si>
  <si>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</si>
  <si>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</si>
  <si>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</si>
  <si>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</si>
  <si>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</si>
  <si>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</si>
  <si>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</si>
  <si>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</si>
  <si>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</si>
  <si>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</si>
  <si>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</si>
  <si>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</si>
  <si>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</si>
  <si>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</si>
  <si>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</si>
  <si>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</si>
  <si>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</si>
  <si>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</si>
  <si>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</si>
  <si>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</si>
  <si>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</si>
  <si>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</si>
  <si>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</si>
  <si>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</si>
  <si>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</si>
  <si>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</si>
  <si>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</si>
  <si>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</si>
  <si>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</si>
  <si>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</si>
  <si>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</si>
  <si>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</si>
  <si>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</si>
  <si>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</si>
  <si>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</si>
  <si>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</si>
  <si>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</si>
  <si>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</si>
  <si>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</si>
  <si>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</si>
  <si>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</si>
  <si>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</si>
  <si>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</si>
  <si>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</si>
  <si>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</si>
  <si>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</si>
  <si>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</si>
  <si>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</si>
  <si>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</si>
  <si>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</si>
  <si>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</si>
  <si>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</si>
  <si>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</si>
  <si>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</si>
  <si>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</si>
  <si>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</si>
  <si>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</si>
  <si>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</si>
  <si>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</si>
  <si>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</si>
  <si>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</si>
  <si>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</si>
  <si>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</si>
  <si>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</si>
  <si>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</si>
  <si>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</si>
  <si>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</si>
  <si>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</si>
  <si>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</si>
  <si>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</si>
  <si>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</si>
  <si>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</si>
  <si>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</si>
  <si>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</si>
  <si>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</si>
  <si>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</si>
  <si>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</si>
  <si>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</si>
  <si>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</si>
  <si>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</si>
  <si>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</si>
  <si>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</si>
  <si>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</si>
  <si>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</si>
  <si>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</si>
  <si>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</si>
  <si>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</si>
  <si>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</si>
  <si>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</si>
  <si>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</si>
  <si>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</si>
  <si>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</si>
  <si>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</si>
  <si>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</si>
  <si>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</si>
  <si>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</si>
  <si>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</si>
  <si>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</si>
  <si>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</si>
  <si>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</si>
  <si>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</si>
  <si>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</si>
  <si>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</si>
  <si>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</si>
  <si>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</si>
  <si>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</si>
  <si>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</si>
  <si>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</si>
  <si>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</si>
  <si>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</si>
  <si>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</si>
  <si>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</si>
  <si>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</si>
  <si>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</si>
  <si>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</si>
  <si>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</si>
  <si>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</si>
  <si>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</si>
  <si>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</si>
  <si>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</si>
  <si>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</si>
  <si>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</si>
  <si>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</si>
  <si>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</si>
  <si>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</si>
  <si>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</si>
  <si>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</si>
  <si>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</si>
  <si>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</si>
  <si>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</si>
  <si>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</si>
  <si>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</si>
  <si>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</si>
  <si>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</si>
  <si>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</si>
  <si>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</si>
  <si>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</si>
  <si>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</si>
  <si>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</si>
  <si>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</si>
  <si>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</si>
  <si>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</si>
  <si>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</si>
  <si>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</si>
  <si>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</si>
  <si>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</si>
  <si>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</si>
  <si>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</si>
  <si>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</si>
  <si>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</si>
  <si>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</si>
  <si>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</si>
  <si>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</si>
  <si>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</si>
  <si>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</si>
  <si>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</si>
  <si>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</si>
  <si>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</si>
  <si>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</si>
  <si>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</si>
  <si>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</si>
  <si>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</si>
  <si>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</si>
  <si>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</si>
  <si>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</si>
  <si>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</si>
  <si>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</si>
  <si>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</si>
  <si>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</si>
  <si>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</si>
  <si>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</si>
  <si>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</si>
  <si>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</si>
  <si>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</si>
  <si>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</si>
  <si>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</si>
  <si>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</si>
  <si>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</si>
  <si>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</si>
  <si>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</si>
  <si>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</si>
  <si>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</si>
  <si>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</si>
  <si>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</si>
  <si>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</si>
  <si>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</si>
  <si>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</si>
  <si>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</si>
  <si>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</si>
  <si>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</si>
  <si>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</si>
  <si>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</si>
  <si>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</si>
  <si>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</si>
  <si>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</si>
  <si>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</si>
  <si>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</si>
  <si>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</si>
  <si>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</si>
  <si>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</si>
  <si>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</si>
  <si>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</si>
  <si>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</si>
  <si>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</si>
  <si>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</si>
  <si>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</si>
  <si>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</si>
  <si>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</si>
  <si>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</si>
  <si>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</si>
  <si>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</si>
  <si>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</si>
  <si>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</si>
  <si>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</si>
  <si>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</si>
  <si>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</si>
  <si>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</si>
  <si>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</si>
  <si>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</si>
  <si>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</si>
  <si>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</si>
  <si>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</si>
  <si>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</si>
  <si>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</si>
  <si>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</si>
  <si>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</si>
  <si>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</si>
  <si>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</si>
  <si>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</si>
  <si>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</si>
  <si>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</si>
  <si>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</si>
  <si>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</si>
  <si>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</si>
  <si>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</si>
  <si>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</si>
  <si>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</si>
  <si>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</si>
  <si>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</si>
  <si>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</si>
  <si>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</si>
  <si>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</si>
  <si>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</si>
  <si>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</si>
  <si>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</si>
  <si>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</si>
  <si>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</si>
  <si>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</si>
  <si>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</si>
  <si>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</si>
  <si>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</si>
  <si>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</si>
  <si>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</si>
  <si>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</si>
  <si>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</si>
  <si>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</si>
  <si>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</si>
  <si>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</si>
  <si>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</si>
  <si>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</si>
  <si>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</si>
  <si>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</si>
  <si>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</si>
  <si>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</si>
  <si>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</si>
  <si>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</si>
  <si>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</si>
  <si>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</si>
  <si>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</si>
  <si>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</si>
  <si>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</si>
  <si>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</si>
  <si>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</si>
  <si>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</si>
  <si>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</si>
  <si>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</si>
  <si>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</si>
  <si>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</si>
  <si>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</si>
  <si>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</si>
  <si>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</si>
  <si>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</si>
  <si>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</si>
  <si>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</si>
  <si>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</si>
  <si>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</si>
  <si>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</si>
  <si>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</si>
  <si>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</si>
  <si>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</si>
  <si>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</si>
  <si>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</si>
  <si>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</si>
  <si>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</si>
  <si>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</si>
  <si>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</si>
  <si>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</si>
  <si>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</si>
  <si>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</si>
  <si>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</si>
  <si>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</si>
  <si>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</si>
  <si>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</si>
  <si>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</si>
  <si>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</si>
  <si>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</si>
  <si>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</si>
  <si>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</si>
  <si>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</si>
  <si>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</si>
  <si>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</si>
  <si>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</si>
  <si>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</si>
  <si>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</si>
  <si>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</si>
  <si>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</si>
  <si>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</si>
  <si>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</si>
  <si>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</si>
  <si>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</si>
  <si>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</si>
  <si>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</si>
  <si>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</si>
  <si>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</si>
  <si>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</si>
  <si>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</si>
  <si>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</si>
  <si>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</si>
  <si>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</si>
  <si>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</si>
  <si>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</si>
  <si>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</si>
  <si>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</si>
  <si>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</si>
  <si>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</si>
  <si>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</si>
  <si>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</si>
  <si>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</si>
  <si>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</si>
  <si>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</si>
  <si>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</si>
  <si>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</si>
  <si>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</si>
  <si>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</si>
  <si>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</si>
  <si>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</si>
  <si>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</si>
  <si>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</si>
  <si>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</si>
  <si>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</si>
  <si>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</si>
  <si>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</si>
  <si>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</si>
  <si>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</si>
  <si>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</si>
  <si>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</si>
  <si>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</si>
  <si>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</si>
  <si>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</si>
  <si>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</si>
  <si>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</si>
  <si>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</si>
  <si>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</si>
  <si>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</si>
  <si>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</si>
  <si>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</si>
  <si>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</si>
  <si>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</si>
  <si>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</si>
  <si>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</si>
  <si>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</si>
  <si>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</si>
  <si>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</si>
  <si>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</si>
  <si>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</si>
  <si>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</si>
  <si>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</si>
  <si>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</si>
  <si>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</si>
  <si>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</si>
  <si>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</si>
  <si>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</si>
  <si>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</si>
  <si>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</si>
  <si>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</si>
  <si>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</si>
  <si>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</si>
  <si>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</si>
  <si>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</si>
  <si>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</si>
  <si>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</si>
  <si>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</si>
  <si>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</si>
  <si>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</si>
  <si>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</si>
  <si>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</si>
  <si>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</si>
  <si>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</si>
  <si>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</si>
  <si>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</si>
  <si>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</si>
  <si>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</si>
  <si>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</si>
  <si>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</si>
  <si>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</si>
  <si>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</si>
  <si>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</si>
  <si>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</si>
  <si>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</si>
  <si>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</si>
  <si>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</si>
  <si>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</si>
  <si>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</si>
  <si>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</si>
  <si>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</si>
  <si>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</si>
  <si>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</si>
  <si>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</si>
  <si>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</si>
  <si>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</si>
  <si>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</si>
  <si>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</si>
  <si>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</si>
  <si>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</si>
  <si>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</si>
  <si>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</si>
  <si>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</si>
  <si>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</si>
  <si>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</si>
  <si>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</si>
  <si>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</si>
  <si>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</si>
  <si>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</si>
  <si>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</si>
  <si>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</si>
  <si>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</si>
  <si>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</si>
  <si>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</si>
  <si>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</si>
  <si>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</si>
  <si>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</si>
  <si>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</si>
  <si>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</si>
  <si>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</si>
  <si>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</si>
  <si>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</si>
  <si>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</si>
  <si>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</si>
  <si>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</si>
  <si>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</si>
  <si>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</si>
  <si>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</si>
  <si>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</si>
  <si>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</si>
  <si>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</si>
  <si>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</si>
  <si>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</si>
  <si>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</si>
  <si>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</si>
  <si>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</si>
  <si>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</si>
  <si>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</si>
  <si>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</si>
  <si>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</si>
  <si>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</si>
  <si>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</si>
  <si>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</si>
  <si>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</si>
  <si>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</si>
  <si>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</si>
  <si>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</si>
  <si>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</si>
  <si>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</si>
  <si>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</si>
  <si>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</si>
  <si>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</si>
  <si>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</si>
  <si>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</si>
  <si>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</si>
  <si>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</si>
  <si>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</si>
  <si>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</si>
  <si>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</si>
  <si>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</si>
  <si>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</si>
  <si>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</si>
  <si>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</si>
  <si>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</si>
  <si>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</si>
  <si>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</si>
  <si>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</si>
  <si>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</si>
  <si>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</si>
  <si>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</si>
  <si>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</si>
  <si>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</si>
  <si>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</si>
  <si>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</si>
  <si>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</si>
  <si>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</si>
  <si>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</si>
  <si>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</si>
  <si>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</si>
  <si>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</si>
  <si>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</si>
  <si>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</si>
  <si>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</si>
  <si>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</si>
  <si>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</si>
  <si>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</si>
  <si>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</si>
  <si>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</si>
  <si>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</si>
  <si>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</si>
  <si>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</si>
  <si>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</si>
  <si>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</si>
  <si>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</si>
  <si>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</si>
  <si>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</si>
  <si>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</si>
  <si>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</si>
  <si>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</si>
  <si>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</si>
  <si>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</si>
  <si>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</si>
  <si>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</si>
  <si>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</si>
  <si>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</si>
  <si>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</si>
  <si>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</si>
  <si>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</si>
  <si>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</si>
  <si>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</si>
  <si>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</si>
  <si>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</si>
  <si>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</si>
  <si>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</si>
  <si>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</si>
  <si>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</si>
  <si>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</si>
  <si>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</si>
  <si>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</si>
  <si>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</si>
  <si>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</si>
  <si>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</si>
  <si>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</si>
  <si>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</si>
  <si>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</si>
  <si>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</si>
  <si>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</si>
  <si>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</si>
  <si>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</si>
  <si>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</si>
  <si>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</si>
  <si>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</si>
  <si>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</si>
  <si>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</si>
  <si>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</si>
  <si>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</si>
  <si>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</si>
  <si>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</si>
  <si>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</si>
  <si>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</si>
  <si>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</si>
  <si>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</si>
  <si>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</si>
  <si>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</si>
  <si>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</si>
  <si>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</si>
  <si>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</si>
  <si>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</si>
  <si>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</si>
  <si>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</si>
  <si>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</si>
  <si>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</si>
  <si>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</si>
  <si>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</si>
  <si>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</si>
  <si>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</si>
  <si>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</si>
  <si>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</si>
  <si>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</si>
  <si>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</si>
  <si>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</si>
  <si>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</si>
  <si>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</si>
  <si>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</si>
  <si>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</si>
  <si>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</si>
  <si>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</si>
  <si>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</si>
  <si>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</si>
  <si>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</si>
  <si>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</si>
  <si>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</si>
  <si>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</si>
  <si>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</si>
  <si>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</si>
  <si>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</si>
  <si>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</si>
  <si>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</si>
  <si>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</si>
  <si>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</si>
  <si>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</si>
  <si>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</si>
  <si>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</si>
  <si>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</si>
  <si>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</si>
  <si>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</si>
  <si>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</si>
  <si>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</si>
  <si>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</si>
  <si>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</si>
  <si>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</si>
  <si>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</si>
  <si>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</si>
  <si>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</si>
  <si>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</si>
  <si>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</si>
  <si>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</si>
  <si>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</si>
  <si>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</si>
  <si>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</si>
  <si>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</si>
  <si>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</si>
  <si>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</si>
  <si>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</si>
  <si>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</si>
  <si>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</si>
  <si>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</si>
  <si>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</si>
  <si>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</si>
  <si>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</si>
  <si>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</si>
  <si>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</si>
  <si>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</si>
  <si>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</si>
  <si>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</si>
  <si>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</si>
  <si>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</si>
  <si>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</si>
  <si>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</si>
  <si>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</si>
  <si>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</si>
  <si>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</si>
  <si>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</si>
  <si>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</si>
  <si>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</si>
  <si>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</si>
  <si>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</si>
  <si>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</si>
  <si>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</si>
  <si>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</si>
  <si>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</si>
  <si>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</si>
  <si>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</si>
  <si>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</si>
  <si>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</si>
  <si>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</si>
  <si>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</si>
  <si>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</si>
  <si>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</si>
  <si>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</si>
  <si>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</si>
  <si>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</si>
  <si>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</si>
  <si>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</si>
  <si>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</si>
  <si>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</si>
  <si>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</si>
  <si>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</si>
  <si>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</si>
  <si>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</si>
  <si>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</si>
  <si>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</si>
  <si>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</si>
  <si>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</si>
  <si>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</si>
  <si>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</si>
  <si>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</si>
  <si>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</si>
  <si>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</si>
  <si>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</si>
  <si>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</si>
  <si>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</si>
  <si>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</si>
  <si>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</si>
  <si>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</si>
  <si>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</si>
  <si>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</si>
  <si>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</si>
  <si>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</si>
  <si>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</si>
  <si>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</si>
  <si>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</si>
  <si>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</si>
  <si>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</si>
  <si>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</si>
  <si>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</si>
  <si>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</si>
  <si>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</si>
  <si>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</si>
  <si>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</si>
  <si>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</si>
  <si>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</si>
  <si>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</si>
  <si>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</si>
  <si>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</si>
  <si>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</si>
  <si>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</si>
  <si>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</si>
  <si>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</si>
  <si>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</si>
  <si>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</si>
  <si>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</si>
  <si>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</si>
  <si>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</si>
  <si>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</si>
  <si>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</si>
  <si>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</si>
  <si>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</si>
  <si>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</si>
  <si>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</si>
  <si>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</si>
  <si>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</si>
  <si>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</si>
  <si>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</si>
  <si>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</si>
  <si>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</si>
  <si>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</si>
  <si>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</si>
  <si>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</si>
  <si>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</si>
  <si>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</si>
  <si>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</si>
  <si>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</si>
  <si>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</si>
  <si>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</si>
  <si>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</si>
  <si>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</si>
  <si>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</si>
  <si>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</si>
  <si>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</si>
  <si>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</si>
  <si>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</si>
  <si>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</si>
  <si>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</si>
  <si>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</si>
  <si>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</si>
  <si>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</si>
  <si>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</si>
  <si>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</si>
  <si>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</si>
  <si>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</si>
  <si>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</si>
  <si>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</si>
  <si>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</si>
  <si>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</si>
  <si>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</si>
  <si>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</si>
  <si>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</si>
  <si>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</si>
  <si>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</si>
  <si>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</si>
  <si>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</si>
  <si>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</si>
  <si>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</si>
  <si>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</si>
  <si>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</si>
  <si>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</si>
  <si>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</si>
  <si>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</si>
  <si>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</si>
  <si>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</si>
  <si>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</si>
  <si>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</si>
  <si>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</si>
  <si>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</si>
  <si>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</si>
  <si>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</si>
  <si>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</si>
  <si>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</si>
  <si>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</si>
  <si>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</si>
  <si>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</si>
  <si>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</si>
  <si>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</si>
  <si>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</si>
  <si>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</si>
  <si>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</si>
  <si>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</si>
  <si>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</si>
  <si>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</si>
  <si>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</si>
  <si>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</si>
  <si>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</si>
  <si>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</si>
  <si>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</si>
  <si>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</si>
  <si>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</si>
  <si>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</si>
  <si>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</si>
  <si>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</si>
  <si>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</si>
  <si>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</si>
  <si>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</si>
  <si>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</si>
  <si>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</si>
  <si>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</si>
  <si>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</si>
  <si>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</si>
  <si>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</si>
  <si>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</si>
  <si>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</si>
  <si>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</si>
  <si>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</si>
  <si>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</si>
  <si>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</si>
  <si>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</si>
  <si>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</si>
  <si>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</si>
  <si>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</si>
  <si>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</si>
  <si>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</si>
  <si>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</si>
  <si>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</si>
  <si>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</si>
  <si>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</si>
  <si>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</si>
  <si>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</si>
  <si>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</si>
  <si>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</si>
  <si>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</si>
  <si>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</si>
  <si>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</si>
  <si>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</si>
  <si>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</si>
  <si>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</si>
  <si>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</si>
  <si>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</si>
  <si>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</si>
  <si>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</si>
  <si>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</si>
  <si>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</si>
  <si>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</si>
  <si>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</si>
  <si>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</si>
  <si>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</si>
  <si>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</si>
  <si>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</si>
  <si>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</si>
  <si>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</si>
  <si>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</si>
  <si>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</si>
  <si>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</si>
  <si>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</si>
  <si>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</si>
  <si>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</si>
  <si>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</si>
  <si>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</si>
  <si>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</si>
  <si>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</si>
  <si>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</si>
  <si>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</si>
  <si>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</si>
  <si>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</si>
  <si>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</si>
  <si>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</si>
  <si>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</si>
  <si>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</si>
  <si>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</si>
  <si>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</si>
  <si>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</si>
  <si>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</si>
  <si>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</si>
  <si>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</si>
  <si>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</si>
  <si>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</si>
  <si>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</si>
  <si>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</si>
  <si>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</si>
  <si>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</si>
  <si>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</si>
  <si>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</si>
  <si>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</si>
  <si>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</si>
  <si>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</si>
  <si>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</si>
  <si>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</si>
  <si>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</si>
  <si>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</si>
  <si>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</si>
  <si>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</si>
  <si>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</si>
  <si>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</si>
  <si>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</si>
  <si>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</si>
  <si>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</si>
  <si>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</si>
  <si>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</si>
  <si>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</si>
  <si>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</si>
  <si>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</si>
  <si>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</si>
  <si>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</si>
  <si>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</si>
  <si>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</si>
  <si>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</si>
  <si>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</si>
  <si>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</si>
  <si>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</si>
  <si>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</si>
  <si>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</si>
  <si>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</si>
  <si>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</si>
  <si>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</si>
  <si>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</si>
  <si>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</si>
  <si>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</si>
  <si>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</si>
  <si>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</si>
  <si>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</si>
  <si>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</si>
  <si>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</si>
  <si>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</si>
  <si>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</si>
  <si>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</si>
  <si>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</si>
  <si>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</si>
  <si>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</si>
  <si>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</si>
  <si>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</si>
  <si>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</si>
  <si>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</si>
  <si>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</si>
  <si>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</si>
  <si>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</si>
  <si>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</si>
  <si>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</si>
  <si>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</si>
  <si>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</si>
  <si>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</si>
  <si>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</si>
  <si>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</si>
  <si>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</si>
  <si>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</si>
  <si>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</si>
  <si>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</si>
  <si>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</si>
  <si>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</si>
  <si>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</si>
  <si>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</si>
  <si>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</si>
  <si>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</si>
  <si>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</si>
  <si>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</si>
  <si>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</si>
  <si>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</si>
  <si>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</si>
  <si>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</si>
  <si>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</si>
  <si>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</si>
  <si>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</si>
  <si>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</si>
  <si>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</si>
  <si>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</si>
  <si>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</si>
  <si>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</si>
  <si>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</si>
  <si>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</si>
  <si>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</si>
  <si>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</si>
  <si>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</si>
  <si>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</si>
  <si>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</si>
  <si>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</si>
  <si>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</si>
  <si>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</si>
  <si>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</si>
  <si>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</si>
  <si>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</si>
  <si>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</si>
  <si>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</si>
  <si>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</si>
  <si>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</si>
  <si>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</si>
  <si>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</si>
  <si>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</si>
  <si>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</si>
  <si>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</si>
  <si>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</si>
  <si>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</si>
  <si>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</si>
  <si>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</si>
  <si>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</si>
  <si>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</si>
  <si>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</si>
  <si>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</si>
  <si>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</si>
  <si>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</si>
  <si>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</si>
  <si>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</si>
  <si>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</si>
  <si>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</si>
  <si>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</si>
  <si>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</si>
  <si>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</si>
  <si>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</si>
  <si>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</si>
  <si>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</si>
  <si>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</si>
  <si>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</si>
  <si>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</si>
  <si>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</si>
  <si>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</si>
  <si>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</si>
  <si>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</si>
  <si>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</si>
  <si>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</si>
  <si>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</si>
  <si>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</si>
  <si>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</si>
  <si>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</si>
  <si>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</si>
  <si>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</si>
  <si>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</si>
  <si>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</si>
  <si>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</si>
  <si>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</si>
  <si>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</si>
  <si>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</si>
  <si>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</si>
  <si>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</si>
  <si>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</si>
  <si>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</si>
  <si>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</si>
  <si>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</si>
  <si>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</si>
  <si>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</si>
  <si>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</si>
  <si>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</si>
  <si>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</si>
  <si>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</si>
  <si>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</si>
  <si>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</si>
  <si>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</si>
  <si>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</si>
  <si>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</si>
  <si>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</si>
  <si>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</si>
  <si>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</si>
  <si>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</si>
  <si>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</si>
  <si>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</si>
  <si>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</si>
  <si>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</si>
  <si>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</si>
  <si>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</si>
  <si>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</si>
  <si>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</si>
  <si>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</si>
  <si>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</si>
  <si>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</si>
  <si>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</si>
  <si>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</si>
  <si>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</si>
  <si>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</si>
  <si>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</si>
  <si>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</si>
  <si>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</si>
  <si>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</si>
  <si>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</si>
  <si>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</si>
  <si>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</si>
  <si>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</si>
  <si>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</si>
  <si>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</si>
  <si>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</si>
  <si>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</si>
  <si>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</si>
  <si>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</si>
  <si>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</si>
  <si>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</si>
  <si>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</si>
  <si>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</si>
  <si>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</si>
  <si>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</si>
  <si>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</si>
  <si>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</si>
  <si>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</si>
  <si>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</si>
  <si>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</si>
  <si>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</si>
  <si>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</si>
  <si>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</si>
  <si>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</si>
  <si>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</si>
  <si>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</si>
  <si>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</si>
  <si>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</si>
  <si>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</si>
  <si>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</si>
  <si>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</si>
  <si>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</si>
  <si>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</si>
  <si>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</si>
  <si>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</si>
  <si>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</si>
  <si>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</si>
  <si>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</si>
  <si>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</si>
  <si>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</si>
  <si>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</si>
  <si>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</si>
  <si>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</si>
  <si>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</si>
  <si>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</si>
  <si>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</si>
  <si>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</si>
  <si>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</si>
  <si>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</si>
  <si>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</si>
  <si>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</si>
  <si>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</si>
  <si>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</si>
  <si>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</si>
  <si>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</si>
  <si>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</si>
  <si>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</si>
  <si>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</si>
  <si>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</si>
  <si>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</si>
  <si>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</si>
  <si>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</si>
  <si>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</si>
  <si>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</si>
  <si>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</si>
  <si>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</si>
  <si>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</si>
  <si>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</si>
  <si>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</si>
  <si>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</si>
  <si>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</si>
  <si>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</si>
  <si>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</si>
  <si>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</si>
  <si>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</si>
  <si>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</si>
  <si>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</si>
  <si>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</si>
  <si>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</si>
  <si>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</si>
  <si>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</si>
  <si>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</si>
  <si>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</si>
  <si>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</si>
  <si>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</si>
  <si>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</si>
  <si>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</si>
  <si>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</si>
  <si>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</si>
  <si>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</si>
  <si>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</si>
  <si>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</si>
  <si>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</si>
  <si>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</si>
  <si>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</si>
  <si>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</si>
  <si>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</si>
  <si>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</si>
  <si>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</si>
  <si>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</si>
  <si>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</si>
  <si>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</si>
  <si>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</si>
  <si>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</si>
  <si>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</si>
  <si>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</si>
  <si>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</si>
  <si>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</si>
  <si>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</si>
  <si>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</si>
  <si>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</si>
  <si>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</si>
  <si>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</si>
  <si>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</si>
  <si>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</si>
  <si>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</si>
  <si>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</si>
  <si>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</si>
  <si>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</si>
  <si>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</si>
  <si>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</si>
  <si>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</si>
  <si>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</si>
  <si>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</si>
  <si>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</si>
  <si>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</si>
  <si>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</si>
  <si>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</si>
  <si>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</si>
  <si>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</si>
  <si>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</si>
  <si>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</si>
  <si>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</si>
  <si>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</si>
  <si>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</si>
  <si>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</si>
  <si>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</si>
  <si>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</si>
  <si>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</si>
  <si>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</si>
  <si>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</si>
  <si>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</si>
  <si>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</si>
  <si>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</si>
  <si>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</si>
  <si>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</si>
  <si>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</si>
  <si>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</si>
  <si>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</si>
  <si>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</si>
  <si>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</si>
  <si>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</si>
  <si>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</si>
  <si>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</si>
  <si>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</si>
  <si>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</si>
  <si>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</si>
  <si>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</si>
  <si>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</si>
  <si>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</si>
  <si>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</si>
  <si>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</si>
  <si>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</si>
  <si>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</si>
  <si>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</si>
  <si>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</si>
  <si>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</si>
  <si>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</si>
  <si>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</si>
  <si>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</si>
  <si>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</si>
  <si>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</si>
  <si>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</si>
  <si>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</si>
  <si>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</si>
  <si>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</si>
  <si>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</si>
  <si>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</si>
  <si>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</si>
  <si>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</si>
  <si>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</si>
  <si>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</si>
  <si>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</si>
  <si>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</si>
  <si>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</si>
  <si>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</si>
  <si>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</si>
  <si>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</si>
  <si>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</si>
  <si>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</si>
  <si>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</si>
  <si>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</si>
  <si>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</si>
  <si>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</si>
  <si>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</si>
  <si>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</si>
  <si>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</si>
  <si>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</si>
  <si>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</si>
  <si>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</si>
  <si>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</si>
  <si>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</si>
  <si>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</si>
  <si>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</si>
  <si>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</si>
  <si>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</si>
  <si>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</si>
  <si>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</si>
  <si>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</si>
  <si>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</si>
  <si>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</si>
  <si>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</si>
  <si>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</si>
  <si>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</si>
  <si>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</si>
  <si>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</si>
  <si>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</si>
  <si>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</si>
  <si>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</si>
  <si>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</si>
  <si>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</si>
  <si>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</si>
  <si>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</si>
  <si>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</si>
  <si>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</si>
  <si>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</si>
  <si>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</si>
  <si>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</si>
  <si>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</si>
  <si>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</si>
  <si>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</si>
  <si>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</si>
  <si>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</si>
  <si>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</si>
  <si>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</si>
  <si>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</si>
  <si>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</si>
  <si>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</si>
  <si>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</si>
  <si>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</si>
  <si>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</si>
  <si>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</si>
  <si>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</si>
  <si>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</si>
  <si>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</si>
  <si>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</si>
  <si>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</si>
  <si>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</si>
  <si>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</si>
  <si>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</si>
  <si>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</si>
  <si>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</si>
  <si>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</si>
  <si>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</si>
  <si>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</si>
  <si>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</si>
  <si>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</si>
  <si>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</si>
  <si>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</si>
  <si>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</si>
  <si>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</si>
  <si>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</si>
  <si>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</si>
  <si>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</si>
  <si>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</si>
  <si>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</si>
  <si>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</si>
  <si>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</si>
  <si>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</si>
  <si>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</si>
  <si>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</si>
  <si>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</si>
  <si>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</si>
  <si>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</si>
  <si>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</si>
  <si>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</si>
  <si>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</si>
  <si>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</si>
  <si>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</si>
  <si>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</si>
  <si>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</si>
  <si>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</si>
  <si>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</si>
  <si>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</si>
  <si>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</si>
  <si>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</si>
  <si>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</si>
  <si>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</si>
  <si>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</si>
  <si>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</si>
  <si>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</si>
  <si>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</si>
  <si>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</si>
  <si>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</si>
  <si>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</si>
  <si>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</si>
  <si>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</si>
  <si>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</si>
  <si>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</si>
  <si>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</si>
  <si>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</si>
  <si>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</si>
  <si>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</si>
  <si>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</si>
  <si>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</si>
  <si>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</si>
  <si>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</si>
  <si>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</si>
  <si>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</si>
  <si>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</si>
  <si>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</si>
  <si>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</si>
  <si>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</si>
  <si>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</si>
  <si>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</si>
  <si>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</si>
  <si>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</si>
  <si>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</si>
  <si>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</si>
  <si>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</si>
  <si>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</si>
  <si>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</si>
  <si>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</si>
  <si>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</si>
  <si>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</si>
  <si>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</si>
  <si>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</si>
  <si>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</si>
  <si>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</si>
  <si>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</si>
  <si>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</si>
  <si>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</si>
  <si>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</si>
  <si>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</si>
  <si>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</si>
  <si>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</si>
  <si>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</si>
  <si>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</si>
  <si>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</si>
  <si>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</si>
  <si>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</si>
  <si>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</si>
  <si>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</si>
  <si>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</si>
  <si>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</si>
  <si>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</si>
  <si>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</si>
  <si>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</si>
  <si>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</si>
  <si>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</si>
  <si>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</si>
  <si>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</si>
  <si>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</si>
  <si>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</si>
  <si>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</si>
  <si>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</si>
  <si>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</si>
  <si>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</si>
  <si>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</si>
  <si>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</si>
  <si>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</si>
  <si>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</si>
  <si>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</si>
  <si>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</si>
  <si>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</si>
  <si>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</si>
  <si>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</si>
  <si>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</si>
  <si>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</si>
  <si>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</si>
  <si>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</si>
  <si>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</si>
  <si>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</si>
  <si>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</si>
  <si>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</si>
  <si>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</si>
  <si>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</si>
  <si>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</si>
  <si>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</si>
  <si>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</si>
  <si>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</si>
  <si>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</si>
  <si>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</si>
  <si>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</si>
  <si>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</si>
  <si>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</si>
  <si>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</si>
  <si>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</si>
  <si>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</si>
  <si>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</si>
  <si>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</si>
  <si>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</si>
  <si>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</si>
  <si>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</si>
  <si>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</si>
  <si>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</si>
  <si>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</si>
  <si>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</si>
  <si>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</si>
  <si>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</si>
  <si>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</si>
  <si>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</si>
  <si>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</si>
  <si>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</si>
  <si>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</si>
  <si>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</si>
  <si>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</si>
  <si>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</si>
  <si>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</si>
  <si>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</si>
  <si>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</si>
  <si>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</si>
  <si>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</si>
  <si>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</si>
  <si>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</si>
  <si>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</si>
  <si>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</si>
  <si>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</si>
  <si>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</si>
  <si>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</si>
  <si>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</si>
  <si>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</si>
  <si>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</si>
  <si>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</si>
  <si>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</si>
  <si>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</si>
  <si>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</si>
  <si>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</si>
  <si>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</si>
  <si>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</si>
  <si>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</si>
  <si>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</si>
  <si>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</si>
  <si>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</si>
  <si>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</si>
  <si>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</si>
  <si>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</si>
  <si>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</si>
  <si>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</si>
  <si>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</si>
  <si>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</si>
  <si>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</si>
  <si>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</si>
  <si>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</si>
  <si>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</si>
  <si>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</si>
  <si>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</si>
  <si>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</si>
  <si>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</si>
  <si>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</si>
  <si>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</si>
  <si>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</si>
  <si>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</si>
  <si>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</si>
  <si>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</si>
  <si>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</si>
  <si>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</si>
  <si>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</si>
  <si>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</si>
  <si>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</si>
  <si>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</si>
  <si>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</si>
  <si>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</si>
  <si>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</si>
  <si>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</si>
  <si>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</si>
  <si>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</si>
  <si>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</si>
  <si>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</si>
  <si>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</si>
  <si>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</si>
  <si>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</si>
  <si>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</si>
  <si>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</si>
  <si>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</si>
  <si>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</si>
  <si>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</si>
  <si>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</si>
  <si>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</si>
  <si>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</si>
  <si>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</si>
  <si>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</si>
  <si>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</si>
  <si>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</si>
  <si>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</si>
  <si>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</si>
  <si>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</si>
  <si>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</si>
  <si>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</si>
  <si>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</si>
  <si>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</si>
  <si>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</si>
  <si>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</si>
  <si>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</si>
  <si>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</si>
  <si>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</si>
  <si>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</si>
  <si>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</si>
  <si>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</si>
  <si>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</si>
  <si>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</si>
  <si>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</si>
  <si>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</si>
  <si>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</si>
  <si>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</si>
  <si>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</si>
  <si>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</si>
  <si>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</si>
  <si>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</si>
  <si>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</si>
  <si>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</si>
  <si>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</si>
  <si>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</si>
  <si>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</si>
  <si>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</si>
  <si>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</si>
  <si>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</si>
  <si>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</si>
  <si>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</si>
  <si>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</si>
  <si>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</si>
  <si>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</si>
  <si>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</si>
  <si>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</si>
  <si>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</si>
  <si>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</si>
  <si>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</si>
  <si>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</si>
  <si>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</si>
  <si>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</si>
  <si>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</si>
  <si>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</si>
  <si>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</si>
  <si>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</si>
  <si>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</si>
  <si>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</si>
  <si>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</si>
  <si>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</si>
  <si>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</si>
  <si>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</si>
  <si>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</si>
  <si>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</si>
  <si>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</si>
  <si>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</si>
  <si>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</si>
  <si>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</si>
  <si>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</si>
  <si>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</si>
  <si>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</si>
  <si>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</si>
  <si>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</si>
  <si>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</si>
  <si>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</si>
  <si>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</si>
  <si>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</si>
  <si>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</si>
  <si>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</si>
  <si>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</si>
  <si>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</si>
  <si>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</si>
  <si>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</si>
  <si>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</si>
  <si>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</si>
  <si>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</si>
  <si>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</si>
  <si>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</si>
  <si>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</si>
  <si>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</si>
  <si>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</si>
  <si>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</si>
  <si>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</si>
  <si>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</si>
  <si>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</si>
  <si>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</si>
  <si>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</si>
  <si>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</si>
  <si>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</si>
  <si>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</si>
  <si>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</si>
  <si>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</si>
  <si>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</si>
  <si>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</si>
  <si>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</si>
  <si>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</si>
  <si>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</si>
  <si>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</si>
  <si>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</si>
  <si>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</si>
  <si>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</si>
  <si>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</si>
  <si>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</si>
  <si>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</si>
  <si>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</si>
  <si>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</si>
  <si>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</si>
  <si>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</si>
  <si>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</si>
  <si>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</si>
  <si>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</si>
  <si>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</si>
  <si>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</si>
  <si>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</si>
  <si>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</si>
  <si>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</si>
  <si>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</si>
  <si>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</si>
  <si>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</si>
  <si>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</si>
  <si>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</si>
  <si>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</si>
  <si>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</si>
  <si>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</si>
  <si>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</si>
  <si>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</si>
  <si>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</si>
  <si>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</si>
  <si>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</si>
  <si>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</si>
  <si>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</si>
  <si>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</si>
  <si>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</si>
  <si>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</si>
  <si>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</si>
  <si>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</si>
  <si>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</si>
  <si>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</si>
  <si>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</si>
  <si>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</si>
  <si>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</si>
  <si>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</si>
  <si>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</si>
  <si>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</si>
  <si>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</si>
  <si>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</si>
  <si>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</si>
  <si>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</si>
  <si>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</si>
  <si>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</si>
  <si>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</si>
  <si>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</si>
  <si>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</si>
  <si>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</si>
  <si>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</si>
  <si>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</si>
  <si>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</si>
  <si>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</si>
  <si>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</si>
  <si>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</si>
  <si>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</si>
  <si>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</si>
  <si>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</si>
  <si>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</si>
  <si>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</si>
  <si>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</si>
  <si>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</si>
  <si>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</si>
  <si>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</si>
  <si>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</si>
  <si>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</si>
  <si>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</si>
  <si>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</si>
  <si>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</si>
  <si>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</si>
  <si>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</si>
  <si>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</si>
  <si>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</si>
  <si>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</si>
  <si>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</si>
  <si>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</si>
  <si>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</si>
  <si>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</si>
  <si>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</si>
  <si>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</si>
  <si>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</si>
  <si>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</si>
  <si>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</si>
  <si>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</si>
  <si>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</si>
  <si>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</si>
  <si>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</si>
  <si>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</si>
  <si>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</si>
  <si>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</si>
  <si>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</si>
  <si>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</si>
  <si>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</si>
  <si>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</si>
  <si>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</si>
  <si>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</si>
  <si>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</si>
  <si>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</si>
  <si>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</si>
  <si>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</si>
  <si>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</si>
  <si>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</si>
  <si>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</si>
  <si>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</si>
  <si>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</si>
  <si>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</si>
  <si>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</si>
  <si>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</si>
  <si>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</si>
  <si>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</si>
  <si>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</si>
  <si>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</si>
  <si>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</si>
  <si>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</si>
  <si>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</si>
  <si>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</si>
  <si>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</si>
  <si>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</si>
  <si>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</si>
  <si>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</si>
  <si>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</si>
  <si>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</si>
  <si>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</si>
  <si>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</si>
  <si>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</si>
  <si>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</si>
  <si>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</si>
  <si>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</si>
  <si>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</si>
  <si>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</si>
  <si>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</si>
  <si>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</si>
  <si>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</si>
  <si>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</si>
  <si>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</si>
  <si>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</si>
  <si>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</si>
  <si>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</si>
  <si>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</si>
  <si>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</si>
  <si>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</si>
  <si>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</si>
  <si>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</si>
  <si>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</si>
  <si>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</si>
  <si>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</si>
  <si>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</si>
  <si>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</si>
  <si>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</si>
  <si>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</si>
  <si>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</si>
  <si>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</si>
  <si>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</si>
  <si>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</si>
  <si>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</si>
  <si>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</si>
  <si>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</si>
  <si>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</si>
  <si>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</si>
  <si>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</si>
  <si>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</si>
  <si>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</si>
  <si>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</si>
  <si>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</si>
  <si>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</si>
  <si>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</si>
  <si>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</si>
  <si>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</si>
  <si>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</si>
  <si>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</si>
  <si>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</si>
  <si>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</si>
  <si>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</si>
  <si>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</si>
  <si>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</si>
  <si>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</si>
  <si>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</si>
  <si>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</si>
  <si>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</si>
  <si>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</si>
  <si>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</si>
  <si>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</si>
  <si>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</si>
  <si>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</si>
  <si>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</si>
  <si>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</si>
  <si>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</si>
  <si>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</si>
  <si>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</si>
  <si>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</si>
  <si>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</si>
  <si>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</si>
  <si>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</si>
  <si>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</si>
  <si>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</si>
  <si>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</si>
  <si>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</si>
  <si>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</si>
  <si>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</si>
  <si>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</si>
  <si>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</si>
  <si>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</si>
  <si>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</si>
  <si>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</si>
  <si>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</si>
  <si>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</si>
  <si>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</si>
  <si>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</si>
  <si>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</si>
  <si>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</si>
  <si>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</si>
  <si>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</si>
  <si>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</si>
  <si>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</si>
  <si>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</si>
  <si>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</si>
  <si>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</si>
  <si>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</si>
  <si>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</si>
  <si>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</si>
  <si>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</si>
  <si>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</si>
  <si>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</si>
  <si>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</si>
  <si>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</si>
  <si>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</si>
  <si>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</si>
  <si>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</si>
  <si>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</si>
  <si>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</si>
  <si>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</si>
  <si>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</si>
  <si>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</si>
  <si>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</si>
  <si>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</si>
  <si>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</si>
  <si>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</si>
  <si>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</si>
  <si>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</si>
  <si>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</si>
  <si>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</si>
  <si>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</si>
  <si>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</si>
  <si>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</si>
  <si>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</si>
  <si>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</si>
  <si>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</si>
  <si>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</si>
  <si>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</si>
  <si>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</si>
  <si>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</si>
  <si>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</si>
  <si>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</si>
  <si>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</si>
  <si>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</si>
  <si>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</si>
  <si>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</si>
  <si>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</si>
  <si>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</si>
  <si>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</si>
  <si>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</si>
  <si>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</si>
  <si>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</si>
  <si>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</si>
  <si>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</si>
  <si>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</si>
  <si>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</si>
  <si>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</si>
  <si>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</si>
  <si>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</si>
  <si>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</si>
  <si>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</si>
  <si>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</si>
  <si>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</si>
  <si>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</si>
  <si>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</si>
  <si>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</si>
  <si>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</si>
  <si>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</si>
  <si>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</si>
  <si>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</si>
  <si>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</si>
  <si>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</si>
  <si>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</si>
  <si>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</si>
  <si>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</si>
  <si>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</si>
  <si>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</si>
  <si>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</si>
  <si>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</si>
  <si>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</si>
  <si>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</si>
  <si>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</si>
  <si>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</si>
  <si>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</si>
  <si>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</si>
  <si>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</si>
  <si>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</si>
  <si>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</si>
  <si>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</si>
  <si>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</si>
  <si>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</si>
  <si>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</si>
  <si>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</si>
  <si>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</si>
  <si>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</si>
  <si>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</si>
  <si>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</si>
  <si>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</si>
  <si>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</si>
  <si>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</si>
  <si>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</si>
  <si>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</si>
  <si>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</si>
  <si>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</si>
  <si>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</si>
  <si>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</si>
  <si>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</si>
  <si>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</si>
  <si>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</si>
  <si>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</si>
  <si>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</si>
  <si>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</si>
  <si>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</si>
  <si>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</si>
  <si>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</si>
  <si>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</si>
  <si>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</si>
  <si>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</si>
  <si>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</si>
  <si>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</si>
  <si>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</si>
  <si>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</si>
  <si>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</si>
  <si>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</si>
  <si>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</si>
  <si>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</si>
  <si>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</si>
  <si>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</si>
  <si>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</si>
  <si>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</si>
  <si>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</si>
  <si>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</si>
  <si>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</si>
  <si>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</si>
  <si>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</si>
  <si>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</si>
  <si>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</si>
  <si>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</si>
  <si>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</si>
  <si>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</si>
  <si>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</si>
  <si>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</si>
  <si>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</si>
  <si>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</si>
  <si>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</si>
  <si>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</si>
  <si>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</si>
  <si>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</si>
  <si>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</si>
  <si>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</si>
  <si>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</si>
  <si>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</si>
  <si>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</si>
  <si>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</si>
  <si>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</si>
  <si>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</si>
  <si>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</si>
  <si>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</si>
  <si>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</si>
  <si>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</si>
  <si>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</si>
  <si>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</si>
  <si>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</si>
  <si>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</si>
  <si>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</si>
  <si>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</si>
  <si>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</si>
  <si>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</si>
  <si>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</si>
  <si>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</si>
  <si>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</si>
  <si>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</si>
  <si>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</si>
  <si>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</si>
  <si>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</si>
  <si>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</si>
  <si>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</si>
  <si>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</si>
  <si>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</si>
  <si>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</si>
  <si>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</si>
  <si>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</si>
  <si>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</si>
  <si>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</si>
  <si>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</si>
  <si>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</si>
  <si>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</si>
  <si>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</si>
  <si>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</si>
  <si>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</si>
  <si>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</si>
  <si>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</si>
  <si>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</si>
  <si>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</si>
  <si>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</si>
  <si>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</si>
  <si>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</si>
  <si>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</si>
  <si>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</si>
  <si>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</si>
  <si>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</si>
  <si>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</si>
  <si>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</si>
  <si>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</si>
  <si>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</si>
  <si>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</si>
  <si>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</si>
  <si>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</si>
  <si>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</si>
  <si>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</si>
  <si>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</si>
  <si>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</si>
  <si>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</si>
  <si>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</si>
  <si>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</si>
  <si>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</si>
  <si>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</si>
  <si>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</si>
  <si>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</si>
  <si>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</si>
  <si>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</si>
  <si>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</si>
  <si>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</si>
  <si>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</si>
  <si>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</si>
  <si>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</si>
  <si>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</si>
  <si>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</si>
  <si>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</si>
  <si>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</si>
  <si>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</si>
  <si>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</si>
  <si>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</si>
  <si>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</si>
  <si>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</si>
  <si>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</si>
  <si>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</si>
  <si>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</si>
  <si>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</si>
  <si>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</si>
  <si>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</si>
  <si>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</si>
  <si>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</si>
  <si>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</si>
  <si>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</si>
  <si>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</si>
  <si>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</si>
  <si>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</si>
  <si>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</si>
  <si>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</si>
  <si>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</si>
  <si>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</si>
  <si>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</si>
  <si>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</si>
  <si>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</si>
  <si>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</si>
  <si>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</si>
  <si>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</si>
  <si>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</si>
  <si>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</si>
  <si>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</si>
  <si>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</si>
  <si>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</si>
  <si>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</si>
  <si>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</si>
  <si>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</si>
  <si>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</si>
  <si>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</si>
  <si>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</si>
  <si>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</si>
  <si>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</si>
  <si>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</si>
  <si>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</si>
  <si>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</si>
  <si>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</si>
  <si>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</si>
  <si>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</si>
  <si>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</si>
  <si>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</si>
  <si>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</si>
  <si>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</si>
  <si>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</si>
  <si>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</si>
  <si>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</si>
  <si>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</si>
  <si>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</si>
  <si>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</si>
  <si>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</si>
  <si>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</si>
  <si>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</si>
  <si>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</si>
  <si>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</si>
  <si>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</si>
  <si>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</si>
  <si>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</si>
  <si>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</si>
  <si>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</si>
  <si>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</si>
  <si>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</si>
  <si>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</si>
  <si>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</si>
  <si>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</si>
  <si>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</si>
  <si>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</si>
  <si>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</si>
  <si>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</si>
  <si>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</si>
  <si>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</si>
  <si>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</si>
  <si>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</si>
  <si>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</si>
  <si>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</si>
  <si>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</si>
  <si>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</si>
  <si>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</si>
  <si>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</si>
  <si>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</si>
  <si>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</si>
  <si>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</si>
  <si>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</si>
  <si>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</si>
  <si>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</si>
  <si>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</si>
  <si>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</si>
  <si>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</si>
  <si>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</si>
  <si>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</si>
  <si>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</si>
  <si>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</si>
  <si>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</si>
  <si>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</si>
  <si>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</si>
  <si>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</si>
  <si>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</si>
  <si>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</si>
  <si>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</si>
  <si>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</si>
  <si>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</si>
  <si>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</si>
  <si>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</si>
  <si>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</si>
  <si>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</si>
  <si>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</si>
  <si>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</si>
  <si>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</si>
  <si>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</si>
  <si>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</si>
  <si>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</si>
  <si>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</si>
  <si>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</si>
  <si>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</si>
  <si>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</si>
  <si>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</si>
  <si>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</si>
  <si>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</si>
  <si>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</si>
  <si>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</si>
  <si>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</si>
  <si>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</si>
  <si>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</si>
  <si>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</si>
  <si>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</si>
  <si>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</si>
  <si>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</si>
  <si>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</si>
  <si>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</si>
  <si>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</si>
  <si>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</si>
  <si>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</si>
  <si>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</si>
  <si>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</si>
  <si>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</si>
  <si>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</si>
  <si>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</si>
  <si>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</si>
  <si>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</si>
  <si>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</si>
  <si>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</si>
  <si>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</si>
  <si>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</si>
  <si>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</si>
  <si>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</si>
  <si>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</si>
  <si>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</si>
  <si>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</si>
  <si>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</si>
  <si>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</si>
  <si>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</si>
  <si>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</si>
  <si>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</si>
  <si>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</si>
  <si>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</si>
  <si>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</si>
  <si>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</si>
  <si>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</si>
  <si>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</si>
  <si>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</si>
  <si>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</si>
  <si>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</si>
  <si>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</si>
  <si>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</si>
  <si>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</si>
  <si>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</si>
  <si>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</si>
  <si>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</si>
  <si>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</si>
  <si>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</si>
  <si>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</si>
  <si>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</si>
  <si>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</si>
  <si>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</si>
  <si>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</si>
  <si>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</si>
  <si>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</si>
  <si>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</si>
  <si>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</si>
  <si>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</si>
  <si>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</si>
  <si>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</si>
  <si>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</si>
  <si>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</si>
  <si>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</si>
  <si>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</si>
  <si>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</si>
  <si>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</si>
  <si>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</si>
  <si>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</si>
  <si>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</si>
  <si>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</si>
  <si>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</si>
  <si>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</si>
  <si>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</si>
  <si>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</si>
  <si>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</si>
  <si>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</si>
  <si>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</si>
  <si>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</si>
  <si>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</si>
  <si>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</si>
  <si>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</si>
  <si>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</si>
  <si>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</si>
  <si>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</si>
  <si>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</si>
  <si>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</si>
  <si>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</si>
  <si>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</si>
  <si>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</si>
  <si>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</si>
  <si>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</si>
  <si>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</si>
  <si>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</si>
  <si>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</si>
  <si>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</si>
  <si>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</si>
  <si>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</si>
  <si>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</si>
  <si>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</si>
  <si>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</si>
  <si>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</si>
  <si>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</si>
  <si>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</si>
  <si>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</si>
  <si>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</si>
  <si>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</si>
  <si>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</si>
  <si>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</si>
  <si>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</si>
  <si>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</si>
  <si>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</si>
  <si>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</si>
  <si>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</si>
  <si>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</si>
  <si>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</si>
  <si>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</si>
  <si>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</si>
  <si>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</si>
  <si>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</si>
  <si>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</si>
  <si>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</si>
  <si>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</si>
  <si>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</si>
  <si>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</si>
  <si>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</si>
  <si>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</si>
  <si>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</si>
  <si>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</si>
  <si>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</si>
  <si>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</si>
  <si>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</si>
  <si>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</si>
  <si>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</si>
  <si>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</si>
  <si>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</si>
  <si>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</si>
  <si>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</si>
  <si>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</si>
  <si>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</si>
  <si>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</si>
  <si>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</si>
  <si>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</si>
  <si>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</si>
  <si>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</si>
  <si>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</si>
  <si>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</si>
  <si>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</si>
  <si>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</si>
  <si>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</si>
  <si>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</si>
  <si>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</si>
  <si>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</si>
  <si>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</si>
  <si>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</si>
  <si>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</si>
  <si>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</si>
  <si>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</si>
  <si>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</si>
  <si>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</si>
  <si>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</si>
  <si>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</si>
  <si>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</si>
  <si>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</si>
  <si>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</si>
  <si>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</si>
  <si>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</si>
  <si>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</si>
  <si>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</si>
  <si>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</si>
  <si>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</si>
  <si>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</si>
  <si>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</si>
  <si>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</si>
  <si>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</si>
  <si>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</si>
  <si>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</si>
  <si>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</si>
  <si>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</si>
  <si>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</si>
  <si>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</si>
  <si>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</si>
  <si>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</si>
  <si>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</si>
  <si>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</si>
  <si>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</si>
  <si>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</si>
  <si>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</si>
  <si>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</si>
  <si>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</si>
  <si>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</si>
  <si>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</si>
  <si>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</si>
  <si>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</si>
  <si>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</si>
  <si>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</si>
  <si>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</si>
  <si>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</si>
  <si>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</si>
  <si>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</si>
  <si>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</si>
  <si>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</si>
  <si>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</si>
  <si>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</si>
  <si>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</si>
  <si>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</si>
  <si>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</si>
  <si>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</si>
  <si>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</si>
  <si>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</si>
  <si>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</si>
  <si>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</si>
  <si>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</si>
  <si>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</si>
  <si>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</si>
  <si>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</si>
  <si>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</si>
  <si>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</si>
  <si>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</si>
  <si>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</si>
  <si>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</si>
  <si>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</si>
  <si>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</si>
  <si>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</si>
  <si>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</si>
  <si>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</si>
  <si>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</si>
  <si>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</si>
  <si>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</si>
  <si>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</si>
  <si>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</si>
  <si>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</si>
  <si>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</si>
  <si>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</si>
  <si>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</si>
  <si>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</si>
  <si>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</si>
  <si>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</si>
  <si>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</si>
  <si>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</si>
  <si>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</si>
  <si>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</si>
  <si>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</si>
  <si>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</si>
  <si>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</si>
  <si>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</si>
  <si>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</si>
  <si>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</si>
  <si>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</si>
  <si>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</si>
  <si>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</si>
  <si>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</si>
  <si>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</si>
  <si>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</si>
  <si>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</si>
  <si>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</si>
  <si>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</si>
  <si>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</si>
  <si>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</si>
  <si>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</si>
  <si>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</si>
  <si>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</si>
  <si>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</si>
  <si>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</si>
  <si>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</si>
  <si>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</si>
  <si>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</si>
  <si>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</si>
  <si>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</si>
  <si>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</si>
  <si>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</si>
  <si>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</si>
  <si>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</si>
  <si>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</si>
  <si>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</si>
  <si>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</si>
  <si>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</si>
  <si>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</si>
  <si>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</si>
  <si>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</si>
  <si>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</si>
  <si>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</si>
  <si>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</si>
  <si>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</si>
  <si>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</si>
  <si>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</si>
  <si>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</si>
  <si>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</si>
  <si>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</si>
  <si>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</si>
  <si>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</si>
  <si>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</si>
  <si>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</si>
  <si>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</si>
  <si>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</si>
  <si>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</si>
  <si>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</si>
  <si>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</si>
  <si>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</si>
  <si>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</si>
  <si>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</si>
  <si>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</si>
  <si>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</si>
  <si>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</si>
  <si>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</si>
  <si>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</si>
  <si>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</si>
  <si>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</si>
  <si>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</si>
  <si>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</si>
  <si>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</si>
  <si>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</si>
  <si>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</si>
  <si>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</si>
  <si>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</si>
  <si>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</si>
  <si>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</si>
  <si>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</si>
  <si>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</si>
  <si>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</si>
  <si>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</si>
  <si>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</si>
  <si>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</si>
  <si>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</si>
  <si>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</si>
  <si>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</si>
  <si>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</si>
  <si>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</si>
  <si>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</si>
  <si>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</si>
  <si>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</si>
  <si>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</si>
  <si>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</si>
  <si>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</si>
  <si>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</si>
  <si>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</si>
  <si>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</si>
  <si>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</si>
  <si>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</si>
  <si>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</si>
  <si>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</si>
  <si>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</si>
  <si>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</si>
  <si>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</si>
  <si>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</si>
  <si>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</si>
  <si>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</si>
  <si>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</si>
  <si>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</si>
  <si>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</si>
  <si>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</si>
  <si>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</si>
  <si>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</si>
  <si>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</si>
  <si>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</si>
  <si>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</si>
  <si>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</si>
  <si>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</si>
  <si>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</si>
  <si>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</si>
  <si>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</si>
  <si>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</si>
  <si>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</si>
  <si>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</si>
  <si>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</si>
  <si>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</si>
  <si>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</si>
  <si>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</si>
  <si>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</si>
  <si>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</si>
  <si>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</si>
  <si>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</si>
  <si>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</si>
  <si>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</si>
  <si>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</si>
  <si>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</si>
  <si>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</si>
  <si>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</si>
  <si>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</si>
  <si>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</si>
  <si>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</si>
  <si>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</si>
  <si>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</si>
  <si>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</si>
  <si>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</si>
  <si>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</si>
  <si>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</si>
  <si>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</si>
  <si>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</si>
  <si>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</si>
  <si>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</si>
  <si>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</si>
  <si>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</si>
  <si>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</si>
  <si>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</si>
  <si>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</si>
  <si>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</si>
  <si>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</si>
  <si>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</si>
  <si>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</si>
  <si>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</si>
  <si>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</si>
  <si>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</si>
  <si>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</si>
  <si>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</si>
  <si>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</si>
  <si>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</si>
  <si>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</si>
  <si>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</si>
  <si>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</si>
  <si>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</si>
  <si>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</si>
  <si>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</si>
  <si>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</si>
  <si>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</si>
  <si>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</si>
  <si>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</si>
  <si>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</si>
  <si>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</si>
  <si>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</si>
  <si>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</si>
  <si>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</si>
  <si>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</si>
  <si>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</si>
  <si>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</si>
  <si>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</si>
  <si>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</si>
  <si>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</si>
  <si>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</si>
  <si>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</si>
  <si>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</si>
  <si>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</si>
  <si>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</si>
  <si>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</si>
  <si>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</si>
  <si>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</si>
  <si>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</si>
  <si>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</si>
  <si>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</si>
  <si>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</si>
  <si>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</si>
  <si>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</si>
  <si>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</si>
  <si>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</si>
  <si>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</si>
  <si>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</si>
  <si>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</si>
  <si>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</si>
  <si>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</si>
  <si>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</si>
  <si>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</si>
  <si>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</si>
  <si>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</si>
  <si>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</si>
  <si>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</si>
  <si>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</si>
  <si>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</si>
  <si>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</si>
  <si>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</si>
  <si>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</si>
  <si>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</si>
  <si>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</si>
  <si>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</si>
  <si>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</si>
  <si>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</si>
  <si>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</si>
  <si>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</si>
  <si>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</si>
  <si>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</si>
  <si>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</si>
  <si>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</si>
  <si>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</si>
  <si>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</si>
  <si>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</si>
  <si>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</si>
  <si>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</si>
  <si>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</si>
  <si>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</si>
  <si>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</si>
  <si>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</si>
  <si>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</si>
  <si>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</si>
  <si>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</si>
  <si>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</si>
  <si>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</si>
  <si>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</si>
  <si>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</si>
  <si>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</si>
  <si>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</si>
  <si>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</si>
  <si>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</si>
  <si>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</si>
  <si>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</si>
  <si>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</si>
  <si>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</si>
  <si>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</si>
  <si>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</si>
  <si>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</si>
  <si>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</si>
  <si>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</si>
  <si>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</si>
  <si>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</si>
  <si>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</si>
  <si>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</si>
  <si>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</si>
  <si>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</si>
  <si>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</si>
  <si>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</si>
  <si>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</si>
  <si>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</si>
  <si>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</si>
  <si>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</si>
  <si>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</si>
  <si>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</si>
  <si>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</si>
  <si>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</si>
  <si>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</si>
  <si>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</si>
  <si>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</si>
  <si>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</si>
  <si>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</si>
  <si>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</si>
  <si>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</si>
  <si>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</si>
  <si>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</si>
  <si>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</si>
  <si>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</si>
  <si>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</si>
  <si>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</si>
  <si>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</si>
  <si>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</si>
  <si>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</si>
  <si>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</si>
  <si>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</si>
  <si>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</si>
  <si>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</si>
  <si>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</si>
  <si>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</si>
  <si>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</si>
  <si>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</si>
  <si>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</si>
  <si>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</si>
  <si>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</si>
  <si>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</si>
  <si>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</si>
  <si>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</si>
  <si>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</si>
  <si>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</si>
  <si>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</si>
  <si>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</si>
  <si>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</si>
  <si>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</si>
  <si>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</si>
  <si>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</si>
  <si>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</si>
  <si>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</si>
  <si>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</si>
  <si>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</si>
  <si>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</si>
  <si>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</si>
  <si>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</si>
  <si>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</si>
  <si>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</si>
  <si>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</si>
  <si>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</si>
  <si>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</si>
  <si>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</si>
  <si>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</si>
  <si>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</si>
  <si>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</si>
  <si>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</si>
  <si>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</si>
  <si>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</si>
  <si>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</si>
  <si>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</si>
  <si>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</si>
  <si>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</si>
  <si>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</si>
  <si>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</si>
  <si>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</si>
  <si>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</si>
  <si>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</si>
  <si>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</si>
  <si>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</si>
  <si>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</si>
  <si>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</si>
  <si>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</si>
  <si>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</si>
  <si>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</si>
  <si>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</si>
  <si>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</si>
  <si>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</si>
  <si>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</si>
  <si>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</si>
  <si>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</si>
  <si>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</si>
  <si>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</si>
  <si>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</si>
  <si>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</si>
  <si>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</si>
  <si>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</si>
  <si>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</si>
  <si>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</si>
  <si>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</si>
  <si>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</si>
  <si>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</si>
  <si>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</si>
  <si>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</si>
  <si>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</si>
  <si>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</si>
  <si>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</si>
  <si>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</si>
  <si>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</si>
  <si>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</si>
  <si>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</si>
  <si>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</si>
  <si>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</si>
  <si>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</si>
  <si>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</si>
  <si>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</si>
  <si>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</si>
  <si>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</si>
  <si>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</si>
  <si>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</si>
  <si>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</si>
  <si>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</si>
  <si>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</si>
  <si>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</si>
  <si>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</si>
  <si>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</si>
  <si>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</si>
  <si>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</si>
  <si>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</si>
  <si>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</si>
  <si>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</si>
  <si>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</si>
  <si>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</si>
  <si>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</si>
  <si>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</si>
  <si>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</si>
  <si>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</si>
  <si>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</si>
  <si>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</si>
  <si>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</si>
  <si>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</si>
  <si>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</si>
  <si>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</si>
  <si>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</si>
  <si>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</si>
  <si>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</si>
  <si>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</si>
  <si>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</si>
  <si>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</si>
  <si>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</si>
  <si>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</si>
  <si>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</si>
  <si>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</si>
  <si>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</si>
  <si>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</si>
  <si>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</si>
  <si>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</si>
  <si>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</si>
  <si>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</si>
  <si>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</si>
  <si>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</si>
  <si>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</si>
  <si>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</si>
  <si>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</si>
  <si>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</si>
  <si>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</si>
  <si>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</si>
  <si>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</si>
  <si>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</si>
  <si>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</si>
  <si>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</si>
  <si>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</si>
  <si>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</si>
  <si>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</si>
  <si>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</si>
  <si>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</si>
  <si>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</si>
  <si>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</si>
  <si>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</si>
  <si>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</si>
  <si>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</si>
  <si>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</si>
  <si>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</si>
  <si>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</si>
  <si>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</si>
  <si>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</si>
  <si>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</si>
  <si>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</si>
  <si>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</si>
  <si>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</si>
  <si>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</si>
  <si>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</si>
  <si>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</si>
  <si>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</si>
  <si>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</si>
  <si>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</si>
  <si>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</si>
  <si>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</si>
  <si>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</si>
  <si>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</si>
  <si>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</si>
  <si>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</si>
  <si>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</si>
  <si>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</si>
  <si>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</si>
  <si>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</si>
  <si>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</si>
  <si>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</si>
  <si>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</si>
  <si>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</si>
  <si>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</si>
  <si>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</si>
  <si>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</si>
  <si>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</si>
  <si>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</si>
  <si>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</si>
  <si>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</si>
  <si>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</si>
  <si>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</si>
  <si>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</si>
  <si>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</si>
  <si>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</si>
  <si>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</si>
  <si>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</si>
  <si>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</si>
  <si>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</si>
  <si>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</si>
  <si>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</si>
  <si>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</si>
  <si>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</si>
  <si>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</si>
  <si>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</si>
  <si>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</si>
  <si>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</si>
  <si>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</si>
  <si>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</si>
  <si>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</si>
  <si>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</si>
  <si>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</si>
  <si>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</si>
  <si>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</si>
  <si>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</si>
  <si>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</si>
  <si>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</si>
  <si>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</si>
  <si>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</si>
  <si>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</si>
  <si>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</si>
  <si>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</si>
  <si>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</si>
  <si>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</si>
  <si>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</si>
  <si>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</si>
  <si>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</si>
  <si>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</si>
  <si>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</si>
  <si>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</si>
  <si>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</si>
  <si>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</si>
  <si>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</si>
  <si>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</si>
  <si>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</si>
  <si>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</si>
  <si>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</si>
  <si>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</si>
  <si>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</si>
  <si>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</si>
  <si>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</si>
  <si>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</si>
  <si>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</si>
  <si>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</si>
  <si>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</si>
  <si>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</si>
  <si>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</si>
  <si>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</si>
  <si>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</si>
  <si>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</si>
  <si>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</si>
  <si>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</si>
  <si>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</si>
  <si>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</si>
  <si>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</si>
  <si>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</si>
  <si>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</si>
  <si>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</si>
  <si>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</si>
  <si>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</si>
  <si>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</si>
  <si>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</si>
  <si>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</si>
  <si>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</si>
  <si>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</si>
  <si>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</si>
  <si>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</si>
  <si>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</si>
  <si>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</si>
  <si>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</si>
  <si>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</si>
  <si>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</si>
  <si>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</si>
  <si>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</si>
  <si>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</si>
  <si>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</si>
  <si>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</si>
  <si>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</si>
  <si>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</si>
  <si>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</si>
  <si>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</si>
  <si>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</si>
  <si>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</si>
  <si>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</si>
  <si>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</si>
  <si>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</si>
  <si>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</si>
  <si>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</si>
  <si>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</si>
  <si>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</si>
  <si>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</si>
  <si>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</si>
  <si>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</si>
  <si>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</si>
  <si>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</si>
  <si>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</si>
  <si>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</si>
  <si>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</si>
  <si>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</si>
  <si>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</si>
  <si>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</si>
  <si>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</si>
  <si>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</si>
  <si>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</si>
  <si>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</si>
  <si>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</si>
  <si>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</si>
  <si>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</si>
  <si>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</si>
  <si>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</si>
  <si>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</si>
  <si>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</si>
  <si>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</si>
  <si>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</si>
  <si>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</si>
  <si>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</si>
  <si>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</si>
  <si>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</si>
  <si>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</si>
  <si>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</si>
  <si>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</si>
  <si>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</si>
  <si>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</si>
  <si>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</si>
  <si>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</si>
  <si>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</si>
  <si>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</si>
  <si>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</si>
  <si>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</si>
  <si>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</si>
  <si>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</si>
  <si>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</si>
  <si>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</si>
  <si>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</si>
  <si>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</si>
  <si>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</si>
  <si>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</si>
  <si>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</si>
  <si>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</si>
  <si>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</si>
  <si>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</si>
  <si>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</si>
  <si>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</si>
  <si>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</si>
  <si>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</si>
  <si>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</si>
  <si>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</si>
  <si>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</si>
  <si>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</si>
  <si>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</si>
  <si>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</si>
  <si>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</si>
  <si>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</si>
  <si>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</si>
  <si>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</si>
  <si>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</si>
  <si>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</si>
  <si>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</si>
  <si>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</si>
  <si>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</si>
  <si>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</si>
  <si>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</si>
  <si>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</si>
  <si>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</si>
  <si>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</si>
  <si>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</si>
  <si>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</si>
  <si>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</si>
  <si>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</si>
  <si>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</si>
  <si>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</si>
  <si>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</si>
  <si>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</si>
  <si>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</si>
  <si>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</si>
  <si>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</si>
  <si>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</si>
  <si>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</si>
  <si>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</si>
  <si>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</si>
  <si>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</si>
  <si>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</si>
  <si>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</si>
  <si>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</si>
  <si>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</si>
  <si>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</si>
  <si>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</si>
  <si>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</si>
  <si>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</si>
  <si>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</si>
  <si>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</si>
  <si>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</si>
  <si>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</si>
  <si>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</si>
  <si>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</si>
  <si>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</si>
  <si>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</si>
  <si>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</si>
  <si>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</si>
  <si>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</si>
  <si>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</si>
  <si>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</si>
  <si>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</si>
  <si>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</si>
  <si>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</si>
  <si>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</si>
  <si>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</si>
  <si>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</si>
  <si>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</si>
  <si>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</si>
  <si>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</si>
  <si>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</si>
  <si>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</si>
  <si>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</si>
  <si>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</si>
  <si>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</si>
  <si>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</si>
  <si>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</si>
  <si>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</si>
  <si>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</si>
  <si>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</si>
  <si>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</si>
  <si>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</si>
  <si>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</si>
  <si>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</si>
  <si>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</si>
  <si>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</si>
  <si>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</si>
  <si>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</si>
  <si>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</si>
  <si>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</si>
  <si>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</si>
  <si>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</si>
  <si>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</si>
  <si>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</si>
  <si>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</si>
  <si>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</si>
  <si>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</si>
  <si>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</si>
  <si>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</si>
  <si>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</si>
  <si>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</si>
  <si>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</si>
  <si>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</si>
  <si>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</si>
  <si>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</si>
  <si>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</si>
  <si>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</si>
  <si>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</si>
  <si>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</si>
  <si>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</si>
  <si>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</si>
  <si>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</si>
  <si>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</si>
  <si>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</si>
  <si>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</si>
  <si>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</si>
  <si>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</si>
  <si>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</si>
  <si>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</si>
  <si>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</si>
  <si>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</si>
  <si>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</si>
  <si>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</si>
  <si>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</si>
  <si>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</si>
  <si>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</si>
  <si>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</si>
  <si>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</si>
  <si>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</si>
  <si>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</si>
  <si>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</si>
  <si>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</si>
  <si>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</si>
  <si>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</si>
  <si>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</si>
  <si>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</si>
  <si>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</si>
  <si>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</si>
  <si>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</si>
  <si>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</si>
  <si>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</si>
  <si>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</si>
  <si>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</si>
  <si>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</si>
  <si>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</si>
  <si>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</si>
  <si>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</si>
  <si>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</si>
  <si>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</si>
  <si>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</si>
  <si>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</si>
  <si>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</si>
  <si>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</si>
  <si>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</si>
  <si>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</si>
  <si>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</si>
  <si>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</si>
  <si>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</si>
  <si>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</si>
  <si>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</si>
  <si>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</si>
  <si>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</si>
  <si>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</si>
  <si>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</si>
  <si>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</si>
  <si>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</si>
  <si>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</si>
  <si>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</si>
  <si>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</si>
  <si>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</si>
  <si>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</si>
  <si>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</si>
  <si>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</si>
  <si>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</si>
  <si>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</si>
  <si>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</si>
  <si>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</si>
  <si>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</si>
  <si>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</si>
  <si>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</si>
  <si>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</si>
  <si>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</si>
  <si>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</si>
  <si>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</si>
  <si>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</si>
  <si>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</si>
  <si>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</si>
  <si>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</si>
  <si>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</si>
  <si>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</si>
  <si>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</si>
  <si>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</si>
  <si>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</si>
  <si>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</si>
  <si>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</si>
  <si>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</si>
  <si>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</si>
  <si>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</si>
  <si>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</si>
  <si>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</si>
  <si>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</si>
  <si>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</si>
  <si>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</si>
  <si>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</si>
  <si>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</si>
  <si>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</si>
  <si>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</si>
  <si>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</si>
  <si>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</si>
  <si>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</si>
  <si>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</si>
  <si>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</si>
  <si>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</si>
  <si>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</si>
  <si>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</si>
  <si>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</si>
  <si>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</si>
  <si>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</si>
  <si>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</si>
  <si>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</si>
  <si>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</si>
  <si>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</si>
  <si>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</si>
  <si>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</si>
  <si>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</si>
  <si>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</si>
  <si>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</si>
  <si>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</si>
  <si>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</si>
  <si>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</si>
  <si>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</si>
  <si>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</si>
  <si>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</si>
  <si>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</si>
  <si>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</si>
  <si>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</si>
  <si>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</si>
  <si>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</si>
  <si>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</si>
  <si>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</si>
  <si>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</si>
  <si>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</si>
  <si>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</si>
  <si>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</si>
  <si>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</si>
  <si>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</si>
  <si>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</si>
  <si>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</si>
  <si>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</si>
  <si>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</si>
  <si>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</si>
  <si>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</si>
  <si>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</si>
  <si>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</si>
  <si>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</si>
  <si>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</si>
  <si>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</si>
  <si>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</si>
  <si>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</si>
  <si>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</si>
  <si>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</si>
  <si>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</si>
  <si>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</si>
  <si>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</si>
  <si>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</si>
  <si>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</si>
  <si>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</si>
  <si>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</si>
  <si>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</si>
  <si>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</si>
  <si>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</si>
  <si>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</si>
  <si>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</si>
  <si>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</si>
  <si>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</si>
  <si>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</si>
  <si>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</si>
  <si>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</si>
  <si>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</si>
  <si>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</si>
  <si>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</si>
  <si>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</si>
  <si>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</si>
  <si>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</si>
  <si>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</si>
  <si>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</si>
  <si>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</si>
  <si>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</si>
  <si>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</si>
  <si>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</si>
  <si>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</si>
  <si>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</si>
  <si>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</si>
  <si>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</si>
  <si>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</si>
  <si>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</si>
  <si>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</si>
  <si>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</si>
  <si>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</si>
  <si>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</si>
  <si>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</si>
  <si>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</si>
  <si>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</si>
  <si>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</si>
  <si>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</si>
  <si>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</si>
  <si>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</si>
  <si>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</si>
  <si>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</si>
  <si>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</si>
  <si>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</si>
  <si>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</si>
  <si>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</si>
  <si>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</si>
  <si>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</si>
  <si>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</si>
  <si>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</si>
  <si>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</si>
  <si>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</si>
  <si>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</si>
  <si>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</si>
  <si>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</si>
  <si>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</si>
  <si>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</si>
  <si>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</si>
  <si>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</si>
  <si>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</si>
  <si>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</si>
  <si>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</si>
  <si>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</si>
  <si>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</si>
  <si>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</si>
  <si>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</si>
  <si>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</si>
  <si>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</si>
  <si>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</si>
  <si>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</si>
  <si>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</si>
  <si>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</si>
  <si>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</si>
  <si>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</si>
  <si>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</si>
  <si>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</si>
  <si>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</si>
  <si>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</si>
  <si>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</si>
  <si>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</si>
  <si>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</si>
  <si>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</si>
  <si>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</si>
  <si>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</si>
  <si>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</si>
  <si>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</si>
  <si>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</si>
  <si>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</si>
  <si>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</si>
  <si>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</si>
  <si>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</si>
  <si>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</si>
  <si>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</si>
  <si>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</si>
  <si>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</si>
  <si>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</si>
  <si>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</si>
  <si>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</si>
  <si>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</si>
  <si>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</si>
  <si>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</si>
  <si>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</si>
  <si>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</si>
  <si>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</si>
  <si>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</si>
  <si>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</si>
  <si>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</si>
  <si>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</si>
  <si>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</si>
  <si>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</si>
  <si>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</si>
  <si>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</si>
  <si>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</si>
  <si>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</si>
  <si>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</si>
  <si>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</si>
  <si>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</si>
  <si>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</si>
  <si>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</si>
  <si>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</si>
  <si>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</si>
  <si>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</si>
  <si>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</si>
  <si>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</si>
  <si>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</si>
  <si>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</si>
  <si>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</si>
  <si>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</si>
  <si>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</si>
  <si>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</si>
  <si>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</si>
  <si>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</si>
  <si>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</si>
  <si>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</si>
  <si>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</si>
  <si>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</si>
  <si>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</si>
  <si>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</si>
  <si>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</si>
  <si>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</si>
  <si>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</si>
  <si>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</si>
  <si>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</si>
  <si>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</si>
  <si>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</si>
  <si>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</si>
  <si>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</si>
  <si>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</si>
  <si>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</si>
  <si>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</si>
  <si>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</si>
  <si>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</si>
  <si>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</si>
  <si>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</si>
  <si>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</si>
  <si>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</si>
  <si>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</si>
  <si>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</si>
  <si>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</si>
  <si>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</si>
  <si>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</si>
  <si>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</si>
  <si>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</si>
  <si>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</si>
  <si>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</si>
  <si>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</si>
  <si>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</si>
  <si>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</si>
  <si>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</si>
  <si>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</si>
  <si>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</si>
  <si>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</si>
  <si>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</si>
  <si>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</si>
  <si>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</si>
  <si>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</si>
  <si>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</si>
  <si>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</si>
  <si>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</si>
  <si>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</si>
  <si>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</si>
  <si>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</si>
  <si>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</si>
  <si>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</si>
  <si>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</si>
  <si>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</si>
  <si>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</si>
  <si>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</si>
  <si>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</si>
  <si>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</si>
  <si>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</si>
  <si>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</si>
  <si>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</si>
  <si>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</si>
  <si>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</si>
  <si>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</si>
  <si>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</si>
  <si>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</si>
  <si>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</si>
  <si>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</si>
  <si>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</si>
  <si>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</si>
  <si>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</si>
  <si>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</si>
  <si>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</si>
  <si>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</si>
  <si>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</si>
  <si>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</si>
  <si>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</si>
  <si>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</si>
  <si>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</si>
  <si>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</si>
  <si>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</si>
  <si>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</si>
  <si>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</si>
  <si>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</si>
  <si>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</si>
  <si>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</si>
  <si>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</si>
  <si>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</si>
  <si>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</si>
  <si>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</si>
  <si>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</si>
  <si>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</si>
  <si>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</si>
  <si>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</si>
  <si>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</si>
  <si>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</si>
  <si>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</si>
  <si>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</si>
  <si>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</si>
  <si>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</si>
  <si>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</si>
  <si>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</si>
  <si>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</si>
  <si>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</si>
  <si>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</si>
  <si>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</si>
  <si>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</si>
  <si>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</si>
  <si>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</si>
  <si>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</si>
  <si>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</si>
  <si>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</si>
  <si>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</si>
  <si>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</si>
  <si>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</si>
  <si>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</si>
  <si>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</si>
  <si>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</si>
  <si>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</si>
  <si>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</si>
  <si>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</si>
  <si>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</si>
  <si>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</si>
  <si>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</si>
  <si>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</si>
  <si>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</si>
  <si>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</si>
  <si>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</si>
  <si>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</si>
  <si>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</si>
  <si>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</si>
  <si>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</si>
  <si>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</si>
  <si>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</si>
  <si>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</si>
  <si>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</si>
  <si>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</si>
  <si>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</si>
  <si>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</si>
  <si>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</si>
  <si>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</si>
  <si>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</si>
  <si>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</si>
  <si>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</si>
  <si>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</si>
  <si>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</si>
  <si>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</si>
  <si>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</si>
  <si>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</si>
  <si>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</si>
  <si>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</si>
  <si>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</si>
  <si>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</si>
  <si>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</si>
  <si>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</si>
  <si>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</si>
  <si>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</si>
  <si>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</si>
  <si>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</si>
  <si>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</si>
  <si>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</si>
  <si>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</si>
  <si>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</si>
  <si>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</si>
  <si>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</si>
  <si>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</si>
  <si>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</si>
  <si>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</si>
  <si>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</si>
  <si>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</si>
  <si>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</si>
  <si>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</si>
  <si>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</si>
  <si>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</si>
  <si>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</si>
  <si>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</si>
  <si>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</si>
  <si>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</si>
  <si>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</si>
  <si>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</si>
  <si>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</si>
  <si>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</si>
  <si>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</si>
  <si>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</si>
  <si>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</si>
  <si>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</si>
  <si>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</si>
  <si>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</si>
  <si>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</si>
  <si>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</si>
  <si>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</si>
  <si>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</si>
  <si>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</si>
  <si>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</si>
  <si>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</si>
  <si>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</si>
  <si>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</si>
  <si>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</si>
  <si>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</si>
  <si>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</si>
  <si>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</si>
  <si>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</si>
  <si>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</si>
  <si>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</si>
  <si>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</si>
  <si>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</si>
  <si>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</si>
  <si>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</si>
  <si>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</si>
  <si>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</si>
  <si>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</si>
  <si>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</si>
  <si>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</si>
  <si>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</si>
  <si>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</si>
  <si>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</si>
  <si>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</si>
  <si>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</si>
  <si>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</si>
  <si>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</si>
  <si>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</si>
  <si>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</si>
  <si>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</si>
  <si>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</si>
  <si>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</si>
  <si>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</si>
  <si>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</si>
  <si>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</si>
  <si>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</si>
  <si>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</si>
  <si>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</si>
  <si>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</si>
  <si>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</si>
  <si>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</si>
  <si>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</si>
  <si>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</si>
  <si>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</si>
  <si>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</si>
  <si>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</si>
  <si>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</si>
  <si>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</si>
  <si>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</si>
  <si>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</si>
  <si>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</si>
  <si>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</si>
  <si>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</si>
  <si>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</si>
  <si>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</si>
  <si>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</si>
  <si>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</si>
  <si>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</si>
  <si>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</si>
  <si>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</si>
  <si>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</si>
  <si>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</si>
  <si>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</si>
  <si>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</si>
  <si>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</si>
  <si>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</si>
  <si>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</si>
  <si>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</si>
  <si>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</si>
  <si>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</si>
  <si>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</si>
  <si>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</si>
  <si>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</si>
  <si>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</si>
  <si>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</si>
  <si>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</si>
  <si>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</si>
  <si>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</si>
  <si>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</si>
  <si>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</si>
  <si>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</si>
  <si>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</si>
  <si>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</si>
  <si>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</si>
  <si>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</si>
  <si>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</si>
  <si>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</si>
  <si>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</si>
  <si>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</si>
  <si>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</si>
  <si>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</si>
  <si>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</si>
  <si>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</si>
  <si>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</si>
  <si>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</si>
  <si>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</si>
  <si>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</si>
  <si>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</si>
  <si>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</si>
  <si>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</si>
  <si>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</si>
  <si>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</si>
  <si>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</si>
  <si>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</si>
  <si>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</si>
  <si>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</si>
  <si>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</si>
  <si>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</si>
  <si>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</si>
  <si>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</si>
  <si>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</si>
  <si>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</si>
  <si>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</si>
  <si>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</si>
  <si>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</si>
  <si>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</si>
  <si>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</si>
  <si>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</si>
  <si>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</si>
  <si>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</si>
  <si>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</si>
  <si>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</si>
  <si>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</si>
  <si>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</si>
  <si>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</si>
  <si>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</si>
  <si>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</si>
  <si>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</si>
  <si>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</si>
  <si>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</si>
  <si>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</si>
  <si>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</si>
  <si>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</si>
  <si>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</si>
  <si>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</si>
  <si>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</si>
  <si>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</si>
  <si>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</si>
  <si>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</si>
  <si>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</si>
  <si>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</si>
  <si>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</si>
  <si>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</si>
  <si>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</si>
  <si>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</si>
  <si>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</si>
  <si>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</si>
  <si>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</si>
  <si>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</si>
  <si>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</si>
  <si>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</si>
  <si>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</si>
  <si>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</si>
  <si>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</si>
  <si>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</si>
  <si>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</si>
  <si>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</si>
  <si>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</si>
  <si>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</si>
  <si>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</si>
  <si>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</si>
  <si>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</si>
  <si>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</si>
  <si>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</si>
  <si>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</si>
  <si>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</si>
  <si>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</si>
  <si>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</si>
  <si>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</si>
  <si>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</si>
  <si>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</si>
  <si>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</si>
  <si>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</si>
  <si>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</si>
  <si>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</si>
  <si>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</si>
  <si>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</si>
  <si>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</si>
  <si>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</si>
  <si>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</si>
  <si>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</si>
  <si>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</si>
  <si>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</si>
  <si>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</si>
  <si>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</si>
  <si>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</si>
  <si>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</si>
  <si>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</si>
  <si>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</si>
  <si>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</si>
  <si>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</si>
  <si>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</si>
  <si>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</si>
  <si>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</si>
  <si>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</si>
  <si>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</si>
  <si>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</si>
  <si>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</si>
  <si>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</si>
  <si>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</si>
  <si>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</si>
  <si>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</si>
  <si>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</si>
  <si>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</si>
  <si>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</si>
  <si>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</si>
  <si>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</si>
  <si>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</si>
  <si>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</si>
  <si>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</si>
  <si>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</si>
  <si>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</si>
  <si>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</si>
  <si>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</si>
  <si>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</si>
  <si>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</si>
  <si>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</si>
  <si>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</si>
  <si>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</si>
  <si>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</si>
  <si>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</si>
  <si>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</si>
  <si>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</si>
  <si>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</si>
  <si>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</si>
  <si>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</si>
  <si>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</si>
  <si>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</si>
  <si>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</si>
  <si>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</si>
  <si>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</si>
  <si>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</si>
  <si>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</si>
  <si>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</si>
  <si>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</si>
  <si>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</si>
  <si>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</si>
  <si>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</si>
  <si>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</si>
  <si>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</si>
  <si>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</si>
  <si>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</si>
  <si>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</si>
  <si>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</si>
  <si>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</si>
  <si>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</si>
  <si>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</si>
  <si>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</si>
  <si>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</si>
  <si>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</si>
  <si>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</si>
  <si>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</si>
  <si>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</si>
  <si>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</si>
  <si>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</si>
  <si>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</si>
  <si>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</si>
  <si>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</si>
  <si>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</si>
  <si>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</si>
  <si>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</si>
  <si>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</si>
  <si>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</si>
  <si>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</si>
  <si>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</si>
  <si>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</si>
  <si>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</si>
  <si>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</si>
  <si>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</si>
  <si>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</si>
  <si>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</si>
  <si>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</si>
  <si>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</si>
  <si>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</si>
  <si>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</si>
  <si>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</si>
  <si>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</si>
  <si>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</si>
  <si>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</si>
  <si>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</si>
  <si>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</si>
  <si>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</si>
  <si>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</si>
  <si>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</si>
  <si>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</si>
  <si>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</si>
  <si>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</si>
  <si>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</si>
  <si>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</si>
  <si>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</si>
  <si>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</si>
  <si>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</si>
  <si>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</si>
  <si>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</si>
  <si>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</si>
  <si>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</si>
  <si>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</si>
  <si>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</si>
  <si>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</si>
  <si>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</si>
  <si>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</si>
  <si>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</si>
  <si>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</si>
  <si>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</si>
  <si>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</si>
  <si>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</si>
  <si>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</si>
  <si>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</si>
  <si>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</si>
  <si>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</si>
  <si>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</si>
  <si>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</si>
  <si>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</si>
  <si>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</si>
  <si>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</si>
  <si>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</si>
  <si>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</si>
  <si>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</si>
  <si>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</si>
  <si>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</si>
  <si>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</si>
  <si>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</si>
  <si>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</si>
  <si>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</si>
  <si>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</si>
  <si>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</si>
  <si>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</si>
  <si>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</si>
  <si>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</si>
  <si>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</si>
  <si>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</si>
  <si>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</si>
  <si>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</si>
  <si>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</si>
  <si>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</si>
  <si>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</si>
  <si>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</si>
  <si>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</si>
  <si>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</si>
  <si>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</si>
  <si>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</si>
  <si>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</si>
  <si>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</si>
  <si>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</si>
  <si>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</si>
  <si>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</si>
  <si>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</si>
  <si>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</si>
  <si>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</si>
  <si>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</si>
  <si>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</si>
  <si>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</si>
  <si>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</si>
  <si>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</si>
  <si>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</si>
  <si>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</si>
  <si>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</si>
  <si>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</si>
  <si>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</si>
  <si>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</si>
  <si>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</si>
  <si>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</si>
  <si>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</si>
  <si>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</si>
  <si>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</si>
  <si>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</si>
  <si>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</si>
  <si>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</si>
  <si>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</si>
  <si>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</si>
  <si>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</si>
  <si>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</si>
  <si>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</si>
  <si>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</si>
  <si>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</si>
  <si>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</si>
  <si>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</si>
  <si>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</si>
  <si>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</si>
  <si>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</si>
  <si>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</si>
  <si>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</si>
  <si>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</si>
  <si>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</si>
  <si>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</si>
  <si>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</si>
  <si>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</si>
  <si>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</si>
  <si>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</si>
  <si>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</si>
  <si>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</si>
  <si>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</si>
  <si>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</si>
  <si>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</si>
  <si>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</si>
  <si>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</si>
  <si>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</si>
  <si>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</si>
  <si>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</si>
  <si>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</si>
  <si>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</si>
  <si>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</si>
  <si>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</si>
  <si>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</si>
  <si>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</si>
  <si>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</si>
  <si>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</si>
  <si>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</si>
  <si>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</si>
  <si>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</si>
  <si>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</si>
  <si>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</si>
  <si>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</si>
  <si>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</si>
  <si>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</si>
  <si>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</si>
  <si>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</si>
  <si>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</si>
  <si>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</si>
  <si>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</si>
  <si>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</si>
  <si>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</si>
  <si>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</si>
  <si>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</si>
  <si>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</si>
  <si>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</si>
  <si>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</si>
  <si>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</si>
  <si>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</si>
  <si>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</si>
  <si>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</si>
  <si>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</si>
  <si>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</si>
  <si>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</si>
  <si>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</si>
  <si>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</si>
  <si>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</si>
  <si>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</si>
  <si>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</si>
  <si>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</si>
  <si>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</si>
  <si>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</si>
  <si>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</si>
  <si>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</si>
  <si>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</si>
  <si>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</si>
  <si>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</si>
  <si>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</si>
  <si>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</si>
  <si>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</si>
  <si>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</si>
  <si>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</si>
  <si>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</si>
  <si>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</si>
  <si>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</si>
  <si>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</si>
  <si>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</si>
  <si>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</si>
  <si>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</si>
  <si>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</si>
  <si>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</si>
  <si>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</si>
  <si>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</si>
  <si>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</si>
  <si>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</si>
  <si>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</si>
  <si>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</si>
  <si>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</si>
  <si>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</si>
  <si>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</si>
  <si>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</si>
  <si>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</si>
  <si>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</si>
  <si>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</si>
  <si>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</si>
  <si>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</si>
  <si>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</si>
  <si>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</si>
  <si>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</si>
  <si>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</si>
  <si>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</si>
  <si>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</si>
  <si>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</si>
  <si>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</si>
  <si>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</si>
  <si>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</si>
  <si>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</si>
  <si>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</si>
  <si>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</si>
  <si>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</si>
  <si>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</si>
  <si>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</si>
  <si>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</si>
  <si>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</si>
  <si>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</si>
  <si>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</si>
  <si>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</si>
  <si>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</si>
  <si>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</si>
  <si>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</si>
  <si>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</si>
  <si>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</si>
  <si>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</si>
  <si>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</si>
  <si>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</si>
  <si>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</si>
  <si>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</si>
  <si>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</si>
  <si>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</si>
  <si>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</si>
  <si>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</si>
  <si>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</si>
  <si>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</si>
  <si>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</si>
  <si>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</si>
  <si>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</si>
  <si>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</si>
  <si>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</si>
  <si>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</si>
  <si>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</si>
  <si>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</si>
  <si>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</si>
  <si>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</si>
  <si>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</si>
  <si>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</si>
  <si>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</si>
  <si>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</si>
  <si>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</si>
  <si>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</si>
  <si>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</si>
  <si>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</si>
  <si>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</si>
  <si>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</si>
  <si>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</si>
  <si>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</si>
  <si>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</si>
  <si>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</si>
  <si>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</si>
  <si>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</si>
  <si>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</si>
  <si>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</si>
  <si>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</si>
  <si>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</si>
  <si>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</si>
  <si>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</si>
  <si>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</si>
  <si>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</si>
  <si>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</si>
  <si>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</si>
  <si>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</si>
  <si>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</si>
  <si>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</si>
  <si>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</si>
  <si>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</si>
  <si>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</si>
  <si>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</si>
  <si>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</si>
  <si>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</si>
  <si>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</si>
  <si>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</si>
  <si>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</si>
  <si>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</si>
  <si>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</si>
  <si>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</si>
  <si>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</si>
  <si>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</si>
  <si>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</si>
  <si>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</si>
  <si>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</si>
  <si>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</si>
  <si>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</si>
  <si>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</si>
  <si>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</si>
  <si>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</si>
  <si>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</si>
  <si>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</si>
  <si>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</si>
  <si>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</si>
  <si>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</si>
  <si>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</si>
  <si>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</si>
  <si>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</si>
  <si>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</si>
  <si>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</si>
  <si>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</si>
  <si>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</si>
  <si>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</si>
  <si>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</si>
  <si>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</si>
  <si>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</si>
  <si>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</si>
  <si>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</si>
  <si>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</si>
  <si>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</si>
  <si>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</si>
  <si>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</si>
  <si>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</si>
  <si>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</si>
  <si>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</si>
  <si>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</si>
  <si>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</si>
  <si>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</si>
  <si>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</si>
  <si>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</si>
  <si>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</si>
  <si>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</si>
  <si>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</si>
  <si>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</si>
  <si>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</si>
  <si>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</si>
  <si>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</si>
  <si>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</si>
  <si>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</si>
  <si>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</si>
  <si>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</si>
  <si>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</si>
  <si>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</si>
  <si>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</si>
  <si>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</si>
  <si>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</si>
  <si>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</si>
  <si>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</si>
  <si>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</si>
  <si>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</si>
  <si>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</si>
  <si>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</si>
  <si>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</si>
  <si>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</si>
  <si>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</si>
  <si>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</si>
  <si>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</si>
  <si>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</si>
  <si>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</si>
  <si>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</si>
  <si>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</si>
  <si>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</si>
  <si>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</si>
  <si>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</si>
  <si>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</si>
  <si>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</si>
  <si>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</si>
  <si>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</si>
  <si>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</si>
  <si>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</si>
  <si>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</si>
  <si>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</si>
  <si>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</si>
  <si>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</si>
  <si>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</si>
  <si>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</si>
  <si>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</si>
  <si>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</si>
  <si>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</si>
  <si>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</si>
  <si>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</si>
  <si>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</si>
  <si>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</si>
  <si>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</si>
  <si>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</si>
  <si>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</si>
  <si>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</si>
  <si>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</si>
  <si>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</si>
  <si>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</si>
  <si>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</si>
  <si>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</si>
  <si>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</si>
  <si>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</si>
  <si>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</si>
  <si>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</si>
  <si>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</si>
  <si>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</si>
  <si>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</si>
  <si>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</si>
  <si>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</si>
  <si>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</si>
  <si>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</si>
  <si>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</si>
  <si>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</si>
  <si>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</si>
  <si>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</si>
  <si>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</si>
  <si>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</si>
  <si>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</si>
  <si>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</si>
  <si>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</si>
  <si>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</si>
  <si>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</si>
  <si>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</si>
  <si>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</si>
  <si>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</si>
  <si>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</si>
  <si>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</si>
  <si>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</si>
  <si>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</si>
  <si>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</si>
  <si>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</si>
  <si>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</si>
  <si>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</si>
  <si>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</si>
  <si>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</si>
  <si>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</si>
  <si>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</si>
  <si>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</si>
  <si>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</si>
  <si>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</si>
  <si>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</si>
  <si>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</si>
  <si>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</si>
  <si>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</si>
  <si>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</si>
  <si>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</si>
  <si>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</si>
  <si>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</si>
  <si>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</si>
  <si>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</si>
  <si>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</si>
  <si>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</si>
  <si>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</si>
  <si>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</si>
  <si>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</si>
  <si>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</si>
  <si>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</si>
  <si>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</si>
  <si>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</si>
  <si>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</si>
  <si>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</si>
  <si>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</si>
  <si>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</si>
  <si>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</si>
  <si>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</si>
  <si>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</si>
  <si>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</si>
  <si>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</si>
  <si>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</si>
  <si>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</si>
  <si>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</si>
  <si>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</si>
  <si>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</si>
  <si>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</si>
  <si>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</si>
  <si>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</si>
  <si>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</si>
  <si>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</si>
  <si>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</si>
  <si>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</si>
  <si>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</si>
  <si>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</si>
  <si>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</si>
  <si>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</si>
  <si>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</si>
  <si>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</si>
  <si>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</si>
  <si>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</si>
  <si>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</si>
  <si>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</si>
  <si>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</si>
  <si>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</si>
  <si>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</si>
  <si>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</si>
  <si>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</si>
  <si>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</si>
  <si>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</si>
  <si>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</si>
  <si>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</si>
  <si>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</si>
  <si>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</si>
  <si>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</si>
  <si>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</si>
  <si>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</si>
  <si>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</si>
  <si>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</si>
  <si>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</si>
  <si>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</si>
  <si>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</si>
  <si>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</si>
  <si>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</si>
  <si>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</si>
  <si>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</si>
  <si>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</si>
  <si>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</si>
  <si>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</si>
  <si>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</si>
  <si>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</si>
  <si>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</si>
  <si>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</si>
  <si>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</si>
  <si>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</si>
  <si>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</si>
  <si>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</si>
  <si>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</si>
  <si>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</si>
  <si>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</si>
  <si>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</si>
  <si>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</si>
  <si>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</si>
  <si>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</si>
  <si>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</si>
  <si>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</si>
  <si>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</si>
  <si>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</si>
  <si>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</si>
  <si>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</si>
  <si>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</si>
  <si>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</si>
  <si>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</si>
  <si>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</si>
  <si>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</si>
  <si>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</si>
  <si>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</si>
  <si>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</si>
  <si>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</si>
  <si>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</si>
  <si>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</si>
  <si>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</si>
  <si>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</si>
  <si>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</si>
  <si>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</si>
  <si>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</si>
  <si>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</si>
  <si>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</si>
  <si>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</si>
  <si>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</si>
  <si>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</si>
  <si>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</si>
  <si>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</si>
  <si>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</si>
  <si>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</si>
  <si>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</si>
  <si>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</si>
  <si>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</si>
  <si>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</si>
  <si>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</si>
  <si>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</si>
  <si>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</si>
  <si>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</si>
  <si>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</si>
  <si>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</si>
  <si>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</si>
  <si>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</si>
  <si>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</si>
  <si>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</si>
  <si>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</si>
  <si>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</si>
  <si>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</si>
  <si>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</si>
  <si>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</si>
  <si>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</si>
  <si>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</si>
  <si>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</si>
  <si>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</si>
  <si>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</si>
  <si>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</si>
  <si>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</si>
  <si>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</si>
  <si>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</si>
  <si>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</si>
  <si>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</si>
  <si>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</si>
  <si>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</si>
  <si>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</si>
  <si>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</si>
  <si>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</si>
  <si>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</si>
  <si>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</si>
  <si>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</si>
  <si>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</si>
  <si>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</si>
  <si>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</si>
  <si>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</si>
  <si>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</si>
  <si>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</si>
  <si>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</si>
  <si>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</si>
  <si>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</si>
  <si>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</si>
  <si>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</si>
  <si>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</si>
  <si>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</si>
  <si>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</si>
  <si>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</si>
  <si>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</si>
  <si>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</si>
  <si>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</si>
  <si>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</si>
  <si>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</si>
  <si>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</si>
  <si>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</si>
  <si>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</si>
  <si>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</si>
  <si>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</si>
  <si>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</si>
  <si>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</si>
  <si>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</si>
  <si>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</si>
  <si>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</si>
  <si>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</si>
  <si>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</si>
  <si>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</si>
  <si>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</si>
  <si>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</si>
  <si>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</si>
  <si>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</si>
  <si>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</si>
  <si>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</si>
  <si>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</si>
  <si>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</si>
  <si>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</si>
  <si>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</si>
  <si>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</si>
  <si>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</si>
  <si>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</si>
  <si>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</si>
  <si>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</si>
  <si>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</si>
  <si>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</si>
  <si>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</si>
  <si>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</si>
  <si>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</si>
  <si>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</si>
  <si>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</si>
  <si>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</si>
  <si>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</si>
  <si>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</si>
  <si>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</si>
  <si>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</si>
  <si>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</si>
  <si>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</si>
  <si>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</si>
  <si>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</si>
  <si>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</si>
  <si>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</si>
  <si>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</si>
  <si>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</si>
  <si>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</si>
  <si>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</si>
  <si>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</si>
  <si>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</si>
  <si>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</si>
  <si>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</si>
  <si>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</si>
  <si>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</si>
  <si>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</si>
  <si>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</si>
  <si>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</si>
  <si>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</si>
  <si>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</si>
  <si>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</si>
  <si>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</si>
  <si>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</si>
  <si>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</si>
  <si>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</si>
  <si>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</si>
  <si>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</si>
  <si>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</si>
  <si>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</si>
  <si>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</si>
  <si>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</si>
  <si>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</si>
  <si>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</si>
  <si>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</si>
  <si>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</si>
  <si>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</si>
  <si>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</si>
  <si>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</si>
  <si>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</si>
  <si>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</si>
  <si>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</si>
  <si>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</si>
  <si>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</si>
  <si>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</si>
  <si>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</si>
  <si>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</si>
  <si>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</si>
  <si>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</si>
  <si>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</si>
  <si>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</si>
  <si>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</si>
  <si>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</si>
  <si>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</si>
  <si>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</si>
  <si>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</si>
  <si>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</si>
  <si>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</si>
  <si>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</si>
  <si>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</si>
  <si>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</si>
  <si>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</si>
  <si>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</si>
  <si>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</si>
  <si>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</si>
  <si>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</si>
  <si>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</si>
  <si>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</si>
  <si>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</si>
  <si>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</si>
  <si>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</si>
  <si>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</si>
  <si>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</si>
  <si>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</si>
  <si>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</si>
  <si>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</si>
  <si>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</si>
  <si>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</si>
  <si>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</si>
  <si>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</si>
  <si>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</si>
  <si>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</si>
  <si>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</si>
  <si>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</si>
  <si>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</si>
  <si>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</si>
  <si>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</si>
  <si>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</si>
  <si>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</si>
  <si>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</si>
  <si>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</si>
  <si>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</si>
  <si>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</si>
  <si>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</si>
  <si>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</si>
  <si>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</si>
  <si>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</si>
  <si>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</si>
  <si>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</si>
  <si>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</si>
  <si>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</si>
  <si>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</si>
  <si>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</si>
  <si>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</si>
  <si>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</si>
  <si>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</si>
  <si>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</si>
  <si>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</si>
  <si>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</si>
  <si>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</si>
  <si>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</si>
  <si>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</si>
  <si>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</si>
  <si>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</si>
  <si>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</si>
  <si>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</si>
  <si>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</si>
  <si>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</si>
  <si>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</si>
  <si>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</si>
  <si>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</si>
  <si>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</si>
  <si>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</si>
  <si>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</si>
  <si>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</si>
  <si>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</si>
  <si>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</si>
  <si>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</si>
  <si>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</si>
  <si>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</si>
  <si>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</si>
  <si>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</si>
  <si>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</si>
  <si>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</si>
  <si>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</si>
  <si>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</si>
  <si>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</si>
  <si>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</si>
  <si>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</si>
  <si>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</si>
  <si>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</si>
  <si>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</si>
  <si>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</si>
  <si>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</si>
  <si>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</si>
  <si>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</si>
  <si>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</si>
  <si>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</si>
  <si>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</si>
  <si>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</si>
  <si>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</si>
  <si>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</si>
  <si>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</si>
  <si>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</si>
  <si>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</si>
  <si>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</si>
  <si>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</si>
  <si>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</si>
  <si>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</si>
  <si>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</si>
  <si>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</si>
  <si>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</si>
  <si>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</si>
  <si>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</si>
  <si>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</si>
  <si>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</si>
  <si>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</si>
  <si>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</si>
  <si>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</si>
  <si>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</si>
  <si>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</si>
  <si>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</si>
  <si>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</si>
  <si>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</si>
  <si>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</si>
  <si>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</si>
  <si>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</si>
  <si>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</si>
  <si>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</si>
  <si>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</si>
  <si>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</si>
  <si>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</si>
  <si>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</si>
  <si>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</si>
  <si>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</si>
  <si>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</si>
  <si>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</si>
  <si>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</si>
  <si>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</si>
  <si>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</si>
  <si>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</si>
  <si>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</si>
  <si>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</si>
  <si>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</si>
  <si>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</si>
  <si>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</si>
  <si>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</si>
  <si>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</si>
  <si>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</si>
  <si>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</si>
  <si>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</si>
  <si>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</si>
  <si>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</si>
  <si>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</si>
  <si>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</si>
  <si>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</si>
  <si>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</si>
  <si>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</si>
  <si>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</si>
  <si>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</si>
  <si>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</si>
  <si>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</si>
  <si>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</si>
  <si>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</si>
  <si>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</si>
  <si>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</si>
  <si>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</si>
  <si>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</si>
  <si>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</si>
  <si>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</si>
  <si>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</si>
  <si>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</si>
  <si>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</si>
  <si>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</si>
  <si>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</si>
  <si>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</si>
  <si>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</si>
  <si>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</si>
  <si>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</si>
  <si>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</si>
  <si>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</si>
  <si>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</si>
  <si>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</si>
  <si>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</si>
  <si>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</si>
  <si>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</si>
  <si>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</si>
  <si>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</si>
  <si>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</si>
  <si>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</si>
  <si>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</si>
  <si>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</si>
  <si>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</si>
  <si>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</si>
  <si>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</si>
  <si>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</si>
  <si>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</si>
  <si>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</si>
  <si>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</si>
  <si>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</si>
  <si>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</si>
  <si>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</si>
  <si>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</si>
  <si>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</si>
  <si>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</si>
  <si>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</si>
  <si>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</si>
  <si>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</si>
  <si>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</si>
  <si>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</si>
  <si>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</si>
  <si>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</si>
  <si>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</si>
  <si>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</si>
  <si>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</si>
  <si>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</si>
  <si>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</si>
  <si>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</si>
  <si>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</si>
  <si>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</si>
  <si>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</si>
  <si>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</si>
  <si>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</si>
  <si>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</si>
  <si>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</si>
  <si>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</si>
  <si>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</si>
  <si>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</si>
  <si>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</si>
  <si>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</si>
  <si>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</si>
  <si>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</si>
  <si>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</si>
  <si>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</si>
  <si>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</si>
  <si>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</si>
  <si>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</si>
  <si>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</si>
  <si>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</si>
  <si>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</si>
  <si>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</si>
  <si>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</si>
  <si>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</si>
  <si>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</si>
  <si>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</si>
  <si>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</si>
  <si>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</si>
  <si>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</si>
  <si>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</si>
  <si>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</si>
  <si>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</si>
  <si>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</si>
  <si>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</si>
  <si>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</si>
  <si>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</si>
  <si>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</si>
  <si>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</si>
  <si>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</si>
  <si>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</si>
  <si>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</si>
  <si>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</si>
  <si>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</si>
  <si>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</si>
  <si>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</si>
  <si>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</si>
  <si>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</si>
  <si>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</si>
  <si>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</si>
  <si>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</si>
  <si>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</si>
  <si>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</si>
  <si>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</si>
  <si>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</si>
  <si>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</si>
  <si>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</si>
  <si>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</si>
  <si>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</si>
  <si>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</si>
  <si>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</si>
  <si>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</si>
  <si>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</si>
  <si>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</si>
  <si>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</si>
  <si>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</si>
  <si>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</si>
  <si>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</si>
  <si>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</si>
  <si>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</si>
  <si>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</si>
  <si>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</si>
  <si>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</si>
  <si>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</si>
  <si>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</si>
  <si>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</si>
  <si>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</si>
  <si>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</si>
  <si>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</si>
  <si>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</si>
  <si>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</si>
  <si>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</si>
  <si>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</si>
  <si>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</si>
  <si>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</si>
  <si>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</si>
  <si>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</si>
  <si>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</si>
  <si>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</si>
  <si>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</si>
  <si>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</si>
  <si>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</si>
  <si>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</si>
  <si>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</si>
  <si>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</si>
  <si>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</si>
  <si>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</si>
  <si>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</si>
  <si>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</si>
  <si>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</si>
  <si>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</si>
  <si>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</si>
  <si>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</si>
  <si>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</si>
  <si>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</si>
  <si>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</si>
  <si>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</si>
  <si>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</si>
  <si>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</si>
  <si>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</si>
  <si>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</si>
  <si>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</si>
  <si>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</si>
  <si>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</si>
  <si>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</si>
  <si>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</si>
  <si>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</si>
  <si>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</si>
  <si>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</si>
  <si>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</si>
  <si>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</si>
  <si>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</si>
  <si>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</si>
  <si>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</si>
  <si>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</si>
  <si>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</si>
  <si>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</si>
  <si>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</si>
  <si>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</si>
  <si>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</si>
  <si>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</si>
  <si>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</si>
  <si>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</si>
  <si>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</si>
  <si>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</si>
  <si>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</si>
  <si>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</si>
  <si>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</si>
  <si>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</si>
  <si>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</si>
  <si>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</si>
  <si>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</si>
  <si>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</si>
  <si>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</si>
  <si>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</si>
  <si>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</si>
  <si>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</si>
  <si>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</si>
  <si>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</si>
  <si>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</si>
  <si>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</si>
  <si>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</si>
  <si>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</si>
  <si>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</si>
  <si>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</si>
  <si>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</si>
  <si>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</si>
  <si>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</si>
  <si>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</si>
  <si>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</si>
  <si>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</si>
  <si>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</si>
  <si>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</si>
  <si>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</si>
  <si>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</si>
  <si>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</si>
  <si>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</si>
  <si>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</si>
  <si>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</si>
  <si>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</si>
  <si>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</si>
  <si>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</si>
  <si>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</si>
  <si>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</si>
  <si>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</si>
  <si>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</si>
  <si>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</si>
  <si>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</si>
  <si>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</si>
  <si>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</si>
  <si>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</si>
  <si>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</si>
  <si>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</si>
  <si>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</si>
  <si>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</si>
  <si>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</si>
  <si>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</si>
  <si>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</si>
  <si>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</si>
  <si>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</si>
  <si>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</si>
  <si>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</si>
  <si>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</si>
  <si>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</si>
  <si>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</si>
  <si>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</si>
  <si>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</si>
  <si>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</si>
  <si>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</si>
  <si>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</si>
  <si>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</si>
  <si>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</si>
  <si>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</si>
  <si>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</si>
  <si>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</si>
  <si>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</si>
  <si>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</si>
  <si>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</si>
  <si>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</si>
  <si>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</si>
  <si>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</si>
  <si>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</si>
  <si>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</si>
  <si>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</si>
  <si>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</si>
  <si>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</si>
  <si>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</si>
  <si>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</si>
  <si>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</si>
  <si>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</si>
  <si>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</si>
  <si>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</si>
  <si>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</si>
  <si>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</si>
  <si>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</si>
  <si>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</si>
  <si>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</si>
  <si>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</si>
  <si>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</si>
  <si>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</si>
  <si>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</si>
  <si>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</si>
  <si>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</si>
  <si>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</si>
  <si>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</si>
  <si>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</si>
  <si>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</si>
  <si>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</si>
  <si>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</si>
  <si>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</si>
  <si>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</si>
  <si>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</si>
  <si>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</si>
  <si>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</si>
  <si>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</si>
  <si>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</si>
  <si>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</si>
  <si>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</si>
  <si>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</si>
  <si>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</si>
  <si>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</si>
  <si>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</si>
  <si>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</si>
  <si>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</si>
  <si>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</si>
  <si>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</si>
  <si>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</si>
  <si>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</si>
  <si>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</si>
  <si>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</si>
  <si>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</si>
  <si>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</si>
  <si>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</si>
  <si>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</si>
  <si>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</si>
  <si>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</si>
  <si>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</si>
  <si>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</si>
  <si>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</si>
  <si>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</si>
  <si>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</si>
  <si>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</si>
  <si>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</si>
  <si>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</si>
  <si>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</si>
  <si>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</si>
  <si>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</si>
  <si>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</si>
  <si>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</si>
  <si>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</si>
  <si>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</si>
  <si>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</si>
  <si>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</si>
  <si>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</si>
  <si>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</si>
  <si>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</si>
  <si>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</si>
  <si>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</si>
  <si>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</si>
  <si>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</si>
  <si>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</si>
  <si>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</si>
  <si>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</si>
  <si>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</si>
  <si>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</si>
  <si>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</si>
  <si>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</si>
  <si>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</si>
  <si>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</si>
  <si>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</si>
  <si>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</si>
  <si>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</si>
  <si>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</si>
  <si>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</si>
  <si>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</si>
  <si>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</si>
  <si>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</si>
  <si>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</si>
  <si>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</si>
  <si>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</si>
  <si>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</si>
  <si>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</si>
  <si>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</si>
  <si>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</si>
  <si>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</si>
  <si>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</si>
  <si>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</si>
  <si>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</si>
  <si>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</si>
  <si>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</si>
  <si>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</si>
  <si>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</si>
  <si>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</si>
  <si>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</si>
  <si>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</si>
  <si>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</si>
  <si>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</si>
  <si>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</si>
  <si>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</si>
  <si>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</si>
  <si>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</si>
  <si>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</si>
  <si>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</si>
  <si>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</si>
  <si>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</si>
  <si>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</si>
  <si>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</si>
  <si>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</si>
  <si>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</si>
  <si>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</si>
  <si>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</si>
  <si>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</si>
  <si>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</si>
  <si>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</si>
  <si>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</si>
  <si>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</si>
  <si>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</si>
  <si>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</si>
  <si>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</si>
  <si>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</si>
  <si>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</si>
  <si>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</si>
  <si>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</si>
  <si>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</si>
  <si>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</si>
  <si>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</si>
  <si>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</si>
  <si>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</si>
  <si>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</si>
  <si>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</si>
  <si>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</si>
  <si>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</si>
  <si>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</si>
  <si>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</si>
  <si>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</si>
  <si>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</si>
  <si>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</si>
  <si>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</si>
  <si>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</si>
  <si>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</si>
  <si>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</si>
  <si>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</si>
  <si>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</si>
  <si>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</si>
  <si>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</si>
  <si>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</si>
  <si>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</si>
  <si>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</si>
  <si>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</si>
  <si>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</si>
  <si>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</si>
  <si>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</si>
  <si>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</si>
  <si>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</si>
  <si>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</si>
  <si>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</si>
  <si>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</si>
  <si>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</si>
  <si>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</si>
  <si>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</si>
  <si>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</si>
  <si>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</si>
  <si>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</si>
  <si>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</si>
  <si>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</si>
  <si>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</si>
  <si>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</si>
  <si>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</si>
  <si>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</si>
  <si>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</si>
  <si>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</si>
  <si>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</si>
  <si>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</si>
  <si>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</si>
  <si>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</si>
  <si>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</si>
  <si>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</si>
  <si>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</si>
  <si>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</si>
  <si>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</si>
  <si>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</si>
  <si>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</si>
  <si>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</si>
  <si>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</si>
  <si>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</si>
  <si>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</si>
  <si>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</si>
  <si>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</si>
  <si>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</si>
  <si>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</si>
  <si>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</si>
  <si>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</si>
  <si>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</si>
  <si>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</si>
  <si>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</si>
  <si>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</si>
  <si>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</si>
  <si>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</si>
  <si>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</si>
  <si>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</si>
  <si>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</si>
  <si>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</si>
  <si>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</si>
  <si>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</si>
  <si>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</si>
  <si>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</si>
  <si>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</si>
  <si>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</si>
  <si>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</si>
  <si>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</si>
  <si>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</si>
  <si>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</si>
  <si>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</si>
  <si>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</si>
  <si>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</si>
  <si>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</si>
  <si>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</si>
  <si>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</si>
  <si>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</si>
  <si>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</si>
  <si>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</si>
  <si>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</si>
  <si>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</si>
  <si>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</si>
  <si>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</si>
  <si>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</si>
  <si>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</si>
  <si>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</si>
  <si>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</si>
  <si>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</si>
  <si>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</si>
  <si>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</si>
  <si>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</si>
  <si>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</si>
  <si>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</si>
  <si>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</si>
  <si>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</si>
  <si>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</si>
  <si>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</si>
  <si>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</si>
  <si>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</si>
  <si>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</si>
  <si>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</si>
  <si>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</si>
  <si>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</si>
  <si>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</si>
  <si>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</si>
  <si>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</si>
  <si>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</si>
  <si>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</si>
  <si>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</si>
  <si>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</si>
  <si>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</si>
  <si>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</si>
  <si>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</si>
  <si>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</si>
  <si>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</si>
  <si>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</si>
  <si>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</si>
  <si>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</si>
  <si>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</si>
  <si>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</si>
  <si>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</si>
  <si>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</si>
  <si>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</si>
  <si>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</si>
  <si>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</si>
  <si>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</si>
  <si>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</si>
  <si>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</si>
  <si>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</si>
  <si>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</si>
  <si>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</si>
  <si>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</si>
  <si>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</si>
  <si>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</si>
  <si>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</si>
  <si>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</si>
  <si>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</si>
  <si>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</si>
  <si>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</si>
  <si>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</si>
  <si>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</si>
  <si>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</si>
  <si>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</si>
  <si>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</si>
  <si>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</si>
  <si>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</si>
  <si>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</si>
  <si>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</si>
  <si>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</si>
  <si>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</si>
  <si>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</si>
  <si>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</si>
  <si>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</si>
  <si>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</si>
  <si>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</si>
  <si>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</si>
  <si>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</si>
  <si>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</si>
  <si>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</si>
  <si>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</si>
  <si>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</si>
  <si>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</si>
  <si>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</si>
  <si>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</si>
  <si>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</si>
  <si>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</si>
  <si>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</si>
  <si>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</si>
  <si>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</si>
  <si>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</si>
  <si>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</si>
  <si>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</si>
  <si>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</si>
  <si>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</si>
  <si>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</si>
  <si>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</si>
  <si>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</si>
  <si>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</si>
  <si>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</si>
  <si>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</si>
  <si>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</si>
  <si>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</si>
  <si>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</si>
  <si>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</si>
  <si>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</si>
  <si>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</si>
  <si>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</si>
  <si>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</si>
  <si>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</si>
  <si>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</si>
  <si>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</si>
  <si>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</si>
  <si>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</si>
  <si>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</si>
  <si>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</si>
  <si>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</si>
  <si>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</si>
  <si>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</si>
  <si>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</si>
  <si>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</si>
  <si>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</si>
  <si>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</si>
  <si>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</si>
  <si>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</si>
  <si>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</si>
  <si>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</si>
  <si>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</si>
  <si>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</si>
  <si>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</si>
  <si>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</si>
  <si>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</si>
  <si>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</si>
  <si>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</si>
  <si>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</si>
  <si>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</si>
  <si>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</si>
  <si>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</si>
  <si>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</si>
  <si>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</si>
  <si>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</si>
  <si>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</si>
  <si>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</si>
  <si>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</si>
  <si>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</si>
  <si>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</si>
  <si>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</si>
  <si>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</si>
  <si>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</si>
  <si>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</si>
  <si>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</si>
  <si>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</si>
  <si>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</si>
  <si>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</si>
  <si>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</si>
  <si>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</si>
  <si>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</si>
  <si>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</si>
  <si>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</si>
  <si>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</si>
  <si>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</si>
  <si>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</si>
  <si>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</si>
  <si>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</si>
  <si>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</si>
  <si>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</si>
  <si>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</si>
  <si>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</si>
  <si>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</si>
  <si>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</si>
  <si>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</si>
  <si>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</si>
  <si>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</si>
  <si>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</si>
  <si>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</si>
  <si>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</si>
  <si>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</si>
  <si>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</si>
  <si>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</si>
  <si>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</si>
  <si>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</si>
  <si>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</si>
  <si>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</si>
  <si>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</si>
  <si>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</si>
  <si>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</si>
  <si>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</si>
  <si>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</si>
  <si>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</si>
  <si>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</si>
  <si>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</si>
  <si>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</si>
  <si>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</si>
  <si>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</si>
  <si>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</si>
  <si>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</si>
  <si>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</si>
  <si>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</si>
  <si>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</si>
  <si>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</si>
  <si>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</si>
  <si>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</si>
  <si>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</si>
  <si>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</si>
  <si>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</si>
  <si>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</si>
  <si>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</si>
  <si>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</si>
  <si>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</si>
  <si>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</si>
  <si>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</si>
  <si>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</si>
  <si>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</si>
  <si>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</si>
  <si>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</si>
  <si>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</si>
  <si>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</si>
  <si>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</si>
  <si>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</si>
  <si>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</si>
  <si>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</si>
  <si>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</si>
  <si>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</si>
  <si>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</si>
  <si>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</si>
  <si>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</si>
  <si>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</si>
  <si>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</si>
  <si>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</si>
  <si>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</si>
  <si>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</si>
  <si>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</si>
  <si>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</si>
  <si>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</si>
  <si>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</si>
  <si>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</si>
  <si>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</si>
  <si>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</si>
  <si>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</si>
  <si>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</si>
  <si>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</si>
  <si>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</si>
  <si>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</si>
  <si>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</si>
  <si>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</si>
  <si>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</si>
  <si>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</si>
  <si>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</si>
  <si>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</si>
  <si>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</si>
  <si>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</si>
  <si>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</si>
  <si>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</si>
  <si>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</si>
  <si>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</si>
  <si>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</si>
  <si>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</si>
  <si>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</si>
  <si>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</si>
  <si>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</si>
  <si>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</si>
  <si>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</si>
  <si>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</si>
  <si>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</si>
  <si>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</si>
  <si>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</si>
  <si>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</si>
  <si>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</si>
  <si>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</si>
  <si>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</si>
  <si>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</si>
  <si>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</si>
  <si>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</si>
  <si>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</si>
  <si>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</si>
  <si>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</si>
  <si>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</si>
  <si>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</si>
  <si>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</si>
  <si>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</si>
  <si>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</si>
  <si>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</si>
  <si>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</si>
  <si>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</si>
  <si>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</si>
  <si>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</si>
  <si>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</si>
  <si>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</si>
  <si>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</si>
  <si>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</si>
  <si>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</si>
  <si>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</si>
  <si>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</si>
  <si>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</si>
  <si>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</si>
  <si>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</si>
  <si>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</si>
  <si>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</si>
  <si>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</si>
  <si>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</si>
  <si>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</si>
  <si>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</si>
  <si>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</si>
  <si>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</si>
  <si>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</si>
  <si>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</si>
  <si>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</si>
  <si>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</si>
  <si>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</si>
  <si>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</si>
  <si>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</si>
  <si>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</si>
  <si>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</si>
  <si>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</si>
  <si>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</si>
  <si>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</si>
  <si>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</si>
  <si>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</si>
  <si>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</si>
  <si>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</si>
  <si>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</si>
  <si>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</si>
  <si>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</si>
  <si>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</si>
  <si>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</si>
  <si>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</si>
  <si>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</si>
  <si>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</si>
  <si>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</si>
  <si>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</si>
  <si>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</si>
  <si>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</si>
  <si>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</si>
  <si>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</si>
  <si>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</si>
  <si>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</si>
  <si>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</si>
  <si>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</si>
  <si>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</si>
  <si>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</si>
  <si>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</si>
  <si>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</si>
  <si>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</si>
  <si>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</si>
  <si>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</si>
  <si>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</si>
  <si>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</si>
  <si>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</si>
  <si>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</si>
  <si>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</si>
  <si>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</si>
  <si>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</si>
  <si>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</si>
  <si>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</si>
  <si>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</si>
  <si>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</si>
  <si>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</si>
  <si>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</si>
  <si>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</si>
  <si>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</si>
  <si>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</si>
  <si>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</si>
  <si>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</si>
  <si>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</si>
  <si>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</si>
  <si>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</si>
  <si>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</si>
  <si>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</si>
  <si>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</si>
  <si>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</si>
  <si>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</si>
  <si>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</si>
  <si>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</si>
  <si>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</si>
  <si>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</si>
  <si>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</si>
  <si>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</si>
  <si>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</si>
  <si>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</si>
  <si>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</si>
  <si>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</si>
  <si>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</si>
  <si>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</si>
  <si>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</si>
  <si>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</si>
  <si>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</si>
  <si>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</si>
  <si>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</si>
  <si>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</si>
  <si>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</si>
  <si>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</si>
  <si>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</si>
  <si>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</si>
  <si>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</si>
  <si>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</si>
  <si>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</si>
  <si>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</si>
  <si>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</si>
  <si>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</si>
  <si>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</si>
  <si>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</si>
  <si>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</si>
  <si>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</si>
  <si>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</si>
  <si>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</si>
  <si>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</si>
  <si>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</si>
  <si>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</si>
  <si>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</si>
  <si>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</si>
  <si>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</si>
  <si>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</si>
  <si>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</si>
  <si>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</si>
  <si>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</si>
  <si>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</si>
  <si>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</si>
  <si>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</si>
  <si>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</si>
  <si>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</si>
  <si>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</si>
  <si>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</si>
  <si>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</si>
  <si>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</si>
  <si>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</si>
  <si>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</si>
  <si>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</si>
  <si>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</si>
  <si>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</si>
  <si>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</si>
  <si>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</si>
  <si>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</si>
  <si>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</si>
  <si>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</si>
  <si>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</si>
  <si>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</si>
  <si>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</si>
  <si>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</si>
  <si>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</si>
  <si>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</si>
  <si>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</si>
  <si>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</si>
  <si>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</si>
  <si>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</si>
  <si>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</si>
  <si>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</si>
  <si>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</si>
  <si>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</si>
  <si>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</si>
  <si>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</si>
  <si>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</si>
  <si>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</si>
  <si>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</si>
  <si>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</si>
  <si>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</si>
  <si>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</si>
  <si>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</si>
  <si>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</si>
  <si>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</si>
  <si>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</si>
  <si>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</si>
  <si>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</si>
  <si>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</si>
  <si>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</si>
  <si>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</si>
  <si>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</si>
  <si>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</si>
  <si>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</si>
  <si>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</si>
  <si>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</si>
  <si>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</si>
  <si>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</si>
  <si>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</si>
  <si>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</si>
  <si>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</si>
  <si>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</si>
  <si>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</si>
  <si>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</si>
  <si>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</si>
  <si>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</si>
  <si>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</si>
  <si>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</si>
  <si>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</si>
  <si>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</si>
  <si>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</si>
  <si>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</si>
  <si>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</si>
  <si>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</si>
  <si>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</si>
  <si>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</si>
  <si>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</si>
  <si>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</si>
  <si>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</si>
  <si>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</si>
  <si>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</si>
  <si>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</si>
  <si>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</si>
  <si>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</si>
  <si>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</si>
  <si>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</si>
  <si>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</si>
  <si>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</si>
  <si>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</si>
  <si>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</si>
  <si>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</si>
  <si>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</si>
  <si>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</si>
  <si>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</si>
  <si>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</si>
  <si>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</si>
  <si>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</si>
  <si>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</si>
  <si>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</si>
  <si>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</si>
  <si>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</si>
  <si>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</si>
  <si>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</si>
  <si>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</si>
  <si>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</si>
  <si>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</si>
  <si>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</si>
  <si>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</si>
  <si>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</si>
  <si>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</si>
  <si>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</si>
  <si>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</si>
  <si>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</si>
  <si>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</si>
  <si>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</si>
  <si>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</si>
  <si>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</si>
  <si>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</si>
  <si>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</si>
  <si>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</si>
  <si>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</si>
  <si>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</si>
  <si>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</si>
  <si>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</si>
  <si>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</si>
  <si>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</si>
  <si>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</si>
  <si>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</si>
  <si>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</si>
  <si>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</si>
  <si>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</si>
  <si>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</si>
  <si>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</si>
  <si>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</si>
  <si>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</si>
  <si>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</si>
  <si>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</si>
  <si>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</si>
  <si>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</si>
  <si>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</si>
  <si>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</si>
  <si>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</si>
  <si>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</si>
  <si>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</si>
  <si>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</si>
  <si>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</si>
  <si>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</si>
  <si>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</si>
  <si>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</si>
  <si>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</si>
  <si>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</si>
  <si>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</si>
  <si>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</si>
  <si>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</si>
  <si>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</si>
  <si>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</si>
  <si>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</si>
  <si>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</si>
  <si>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</si>
  <si>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</si>
  <si>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</si>
  <si>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</si>
  <si>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</si>
  <si>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</si>
  <si>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</si>
  <si>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</si>
  <si>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</si>
  <si>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</si>
  <si>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</si>
  <si>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</si>
  <si>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</si>
  <si>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</si>
  <si>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</si>
  <si>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</si>
  <si>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</si>
  <si>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</si>
  <si>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</si>
  <si>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</si>
  <si>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</si>
  <si>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</si>
  <si>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</si>
  <si>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</si>
  <si>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</si>
  <si>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</si>
  <si>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</si>
  <si>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</si>
  <si>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</si>
  <si>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</si>
  <si>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</si>
  <si>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</si>
  <si>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</si>
  <si>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</si>
  <si>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</si>
  <si>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</si>
  <si>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</si>
  <si>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</si>
  <si>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</si>
  <si>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</si>
  <si>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</si>
  <si>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</si>
  <si>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</si>
  <si>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</si>
  <si>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</si>
  <si>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</si>
  <si>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</si>
  <si>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</si>
  <si>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</si>
  <si>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</si>
  <si>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</si>
  <si>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</si>
  <si>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</si>
  <si>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</si>
  <si>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</si>
  <si>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</si>
  <si>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</si>
  <si>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</si>
  <si>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</si>
  <si>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</si>
  <si>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</si>
  <si>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</si>
  <si>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</si>
  <si>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</si>
  <si>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</si>
  <si>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</si>
  <si>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</si>
  <si>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</si>
  <si>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</si>
  <si>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</si>
  <si>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</si>
  <si>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</si>
  <si>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</si>
  <si>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</si>
  <si>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</si>
  <si>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</si>
  <si>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</si>
  <si>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</si>
  <si>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</si>
  <si>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</si>
  <si>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</si>
  <si>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</si>
  <si>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</si>
  <si>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</si>
  <si>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</si>
  <si>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</si>
  <si>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</si>
  <si>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</si>
  <si>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</si>
  <si>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</si>
  <si>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</si>
  <si>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</si>
  <si>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</si>
  <si>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</si>
  <si>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</si>
  <si>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</si>
  <si>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</si>
  <si>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</si>
  <si>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</si>
  <si>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</si>
  <si>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</si>
  <si>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</si>
  <si>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</si>
  <si>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</si>
  <si>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</si>
  <si>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</si>
  <si>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</si>
  <si>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</si>
  <si>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</si>
  <si>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</si>
  <si>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</si>
  <si>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</si>
  <si>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</si>
  <si>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</si>
  <si>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</si>
  <si>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</si>
  <si>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</si>
  <si>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</si>
  <si>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</si>
  <si>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</si>
  <si>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</si>
  <si>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</si>
  <si>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</si>
  <si>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</si>
  <si>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</si>
  <si>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</si>
  <si>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</si>
  <si>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</si>
  <si>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</si>
  <si>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</si>
  <si>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</si>
  <si>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</si>
  <si>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</si>
  <si>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</si>
  <si>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</si>
  <si>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</si>
  <si>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</si>
  <si>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</si>
  <si>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</si>
  <si>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</si>
  <si>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</si>
  <si>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</si>
  <si>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</si>
  <si>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</si>
  <si>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</si>
  <si>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</si>
  <si>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</si>
  <si>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</si>
  <si>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</si>
  <si>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</si>
  <si>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</si>
  <si>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</si>
  <si>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</si>
  <si>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</si>
  <si>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</si>
  <si>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</si>
  <si>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</si>
  <si>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</si>
  <si>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</si>
  <si>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</si>
  <si>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</si>
  <si>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</si>
  <si>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</si>
  <si>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</si>
  <si>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</si>
  <si>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</si>
  <si>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</si>
  <si>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</si>
  <si>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</si>
  <si>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</si>
  <si>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</si>
  <si>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</si>
  <si>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</si>
  <si>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</si>
  <si>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</si>
  <si>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</si>
  <si>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</si>
  <si>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</si>
  <si>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</si>
  <si>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</si>
  <si>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</si>
  <si>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</si>
  <si>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</si>
  <si>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</si>
  <si>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</si>
  <si>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</si>
  <si>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</si>
  <si>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</si>
  <si>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</si>
  <si>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</si>
  <si>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</si>
  <si>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</si>
  <si>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</si>
  <si>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</si>
  <si>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</si>
  <si>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</si>
  <si>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</si>
  <si>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</si>
  <si>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</si>
  <si>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</si>
  <si>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</si>
  <si>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</si>
  <si>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</si>
  <si>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</si>
  <si>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</si>
  <si>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</si>
  <si>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</si>
  <si>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</si>
  <si>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</si>
  <si>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</si>
  <si>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</si>
  <si>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</si>
  <si>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</si>
  <si>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</si>
  <si>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</si>
  <si>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</si>
  <si>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</si>
  <si>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</si>
  <si>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</si>
  <si>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</si>
  <si>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</si>
  <si>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</si>
  <si>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</si>
  <si>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</si>
  <si>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</si>
  <si>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</si>
  <si>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</si>
  <si>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</si>
  <si>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</si>
  <si>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</si>
  <si>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</si>
  <si>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</si>
  <si>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</si>
  <si>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</si>
  <si>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</si>
  <si>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</si>
  <si>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</si>
  <si>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</si>
  <si>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</si>
  <si>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</si>
  <si>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</si>
  <si>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</si>
  <si>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</si>
  <si>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</si>
  <si>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</si>
  <si>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</si>
  <si>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</si>
  <si>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</si>
  <si>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</si>
  <si>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</si>
  <si>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</si>
  <si>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</si>
  <si>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</si>
  <si>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</si>
  <si>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</si>
  <si>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</si>
  <si>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</si>
  <si>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</si>
  <si>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</si>
  <si>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</si>
  <si>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</si>
  <si>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</si>
  <si>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</si>
  <si>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</si>
  <si>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</si>
  <si>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</si>
  <si>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</si>
  <si>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</si>
  <si>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</si>
  <si>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</si>
  <si>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</si>
  <si>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</si>
  <si>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</si>
  <si>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</si>
  <si>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</si>
  <si>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</si>
  <si>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</si>
  <si>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</si>
  <si>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</si>
  <si>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</si>
  <si>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</si>
  <si>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</si>
  <si>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</si>
  <si>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</si>
  <si>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</si>
  <si>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</si>
  <si>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</si>
  <si>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</si>
  <si>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</si>
  <si>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</si>
  <si>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</si>
  <si>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</si>
  <si>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</si>
  <si>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</si>
  <si>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</si>
  <si>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</si>
  <si>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</si>
  <si>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</si>
  <si>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</si>
  <si>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</si>
  <si>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</si>
  <si>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</si>
  <si>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</si>
  <si>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</si>
  <si>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</si>
  <si>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</si>
  <si>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</si>
  <si>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</si>
  <si>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</si>
  <si>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</si>
  <si>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</si>
  <si>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</si>
  <si>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</si>
  <si>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</si>
  <si>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</si>
  <si>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</si>
  <si>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</si>
  <si>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</si>
  <si>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</si>
  <si>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</si>
  <si>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</si>
  <si>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</si>
  <si>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</si>
  <si>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</si>
  <si>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</si>
  <si>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</si>
  <si>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</si>
  <si>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</si>
  <si>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</si>
  <si>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</si>
  <si>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</si>
  <si>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</si>
  <si>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</si>
  <si>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</si>
  <si>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</si>
  <si>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</si>
  <si>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</si>
  <si>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</si>
  <si>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</si>
  <si>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</si>
  <si>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</si>
  <si>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</si>
  <si>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</si>
  <si>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</si>
  <si>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</si>
  <si>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</si>
  <si>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</si>
  <si>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</si>
  <si>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</si>
  <si>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</si>
  <si>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</si>
  <si>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</si>
  <si>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</si>
  <si>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</si>
  <si>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</si>
  <si>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</si>
  <si>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</si>
  <si>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</si>
  <si>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</si>
  <si>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</si>
  <si>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</si>
  <si>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</si>
  <si>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</si>
  <si>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</si>
  <si>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</si>
  <si>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</si>
  <si>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</si>
  <si>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</si>
  <si>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</si>
  <si>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</si>
  <si>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</si>
  <si>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</si>
  <si>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</si>
  <si>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</si>
  <si>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</si>
  <si>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</si>
  <si>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</si>
  <si>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</si>
  <si>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</si>
  <si>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</si>
  <si>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</si>
  <si>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</si>
  <si>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</si>
  <si>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</si>
  <si>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</si>
  <si>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</si>
  <si>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</si>
  <si>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</si>
  <si>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</si>
  <si>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</si>
  <si>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</si>
  <si>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</si>
  <si>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</si>
  <si>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</si>
  <si>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</si>
  <si>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</si>
  <si>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</si>
  <si>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</si>
  <si>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</si>
  <si>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</si>
  <si>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</si>
  <si>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</si>
  <si>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</si>
  <si>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</si>
  <si>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</si>
  <si>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</si>
  <si>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</si>
  <si>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</si>
  <si>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</si>
  <si>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</si>
  <si>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</si>
  <si>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</si>
  <si>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</si>
  <si>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</si>
  <si>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</si>
  <si>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</si>
  <si>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</si>
  <si>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</si>
  <si>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</si>
  <si>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</si>
  <si>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</si>
  <si>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</si>
  <si>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</si>
  <si>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</si>
  <si>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</si>
  <si>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</si>
  <si>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</si>
  <si>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</si>
  <si>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</si>
  <si>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</si>
  <si>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</si>
  <si>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</si>
  <si>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</si>
  <si>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</si>
  <si>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</si>
  <si>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</si>
  <si>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</si>
  <si>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</si>
  <si>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</si>
  <si>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</si>
  <si>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</si>
  <si>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</si>
  <si>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</si>
  <si>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</si>
  <si>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</si>
  <si>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</si>
  <si>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</si>
  <si>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</si>
  <si>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</si>
  <si>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</si>
  <si>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</si>
  <si>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</si>
  <si>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</si>
  <si>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</si>
  <si>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</si>
  <si>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</si>
  <si>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</si>
  <si>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</si>
  <si>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</si>
  <si>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</si>
  <si>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</si>
  <si>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</si>
  <si>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</si>
  <si>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</si>
  <si>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</si>
  <si>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</si>
  <si>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</si>
  <si>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</si>
  <si>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</si>
  <si>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</si>
  <si>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</si>
  <si>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</si>
  <si>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</si>
  <si>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</si>
  <si>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</si>
  <si>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</si>
  <si>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</si>
  <si>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</si>
  <si>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</si>
  <si>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</si>
  <si>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</si>
  <si>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</si>
  <si>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</si>
  <si>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</si>
  <si>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</si>
  <si>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</si>
  <si>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</si>
  <si>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</si>
  <si>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</si>
  <si>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</si>
  <si>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</si>
  <si>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</si>
  <si>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</si>
  <si>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</si>
  <si>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</si>
  <si>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</si>
  <si>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</si>
  <si>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</si>
  <si>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</si>
  <si>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</si>
  <si>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</si>
  <si>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</si>
  <si>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</si>
  <si>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</si>
  <si>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</si>
  <si>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</si>
  <si>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</si>
  <si>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</si>
  <si>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</si>
  <si>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</si>
  <si>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</si>
  <si>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</si>
  <si>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</si>
  <si>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</si>
  <si>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</si>
  <si>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</si>
  <si>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</si>
  <si>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</si>
  <si>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</si>
  <si>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</si>
  <si>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</si>
  <si>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</si>
  <si>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</si>
  <si>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</si>
  <si>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</si>
  <si>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</si>
  <si>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</si>
  <si>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</si>
  <si>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</si>
  <si>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</si>
  <si>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</si>
  <si>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</si>
  <si>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</si>
  <si>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</si>
  <si>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</si>
  <si>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</si>
  <si>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</si>
  <si>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</si>
  <si>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</si>
  <si>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</si>
  <si>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</si>
  <si>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</si>
  <si>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</si>
  <si>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</si>
  <si>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</si>
  <si>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</si>
  <si>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</si>
  <si>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</si>
  <si>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</si>
  <si>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</si>
  <si>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</si>
  <si>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</si>
  <si>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</si>
  <si>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</si>
  <si>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</si>
  <si>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</si>
  <si>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</si>
  <si>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</si>
  <si>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</si>
  <si>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</si>
  <si>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</si>
  <si>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</si>
  <si>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</si>
  <si>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</si>
  <si>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</si>
  <si>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</si>
  <si>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</si>
  <si>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</si>
  <si>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</si>
  <si>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</si>
  <si>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</si>
  <si>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</si>
  <si>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</si>
  <si>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</si>
  <si>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</si>
  <si>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</si>
  <si>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</si>
  <si>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</si>
  <si>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</si>
  <si>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</si>
  <si>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</si>
  <si>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</si>
  <si>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</si>
  <si>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</si>
  <si>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</si>
  <si>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</si>
  <si>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</si>
  <si>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</si>
  <si>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</si>
  <si>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</si>
  <si>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</si>
  <si>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</si>
  <si>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</si>
  <si>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</si>
  <si>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</si>
  <si>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</si>
  <si>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</si>
  <si>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</si>
  <si>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</si>
  <si>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</si>
  <si>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</si>
  <si>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</si>
  <si>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</si>
  <si>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</si>
  <si>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</si>
  <si>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</si>
  <si>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</si>
  <si>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</si>
  <si>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</si>
  <si>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</si>
  <si>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</si>
  <si>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</si>
  <si>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</si>
  <si>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</si>
  <si>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</si>
  <si>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</si>
  <si>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</si>
  <si>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</si>
  <si>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</si>
  <si>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</si>
  <si>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</si>
  <si>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</si>
  <si>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</si>
  <si>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</si>
  <si>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</si>
  <si>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</si>
  <si>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</si>
  <si>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</si>
  <si>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</si>
  <si>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</si>
  <si>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</si>
  <si>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</si>
  <si>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</si>
  <si>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</si>
  <si>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</si>
  <si>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</si>
  <si>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</si>
  <si>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</si>
  <si>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</si>
  <si>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</si>
  <si>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</si>
  <si>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</si>
  <si>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</si>
  <si>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</si>
  <si>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</si>
  <si>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</si>
  <si>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</si>
  <si>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</si>
  <si>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</si>
  <si>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</si>
  <si>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</si>
  <si>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</si>
  <si>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</si>
  <si>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</si>
  <si>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</si>
  <si>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</si>
  <si>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</si>
  <si>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</si>
  <si>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</si>
  <si>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</si>
  <si>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</si>
  <si>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</si>
  <si>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</si>
  <si>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</si>
  <si>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</si>
  <si>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</si>
  <si>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</si>
  <si>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</si>
  <si>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</si>
  <si>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</si>
  <si>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</si>
  <si>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</si>
  <si>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</si>
  <si>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</si>
  <si>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</si>
  <si>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</si>
  <si>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</si>
  <si>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</si>
  <si>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</si>
  <si>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</si>
  <si>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</si>
  <si>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</si>
  <si>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</si>
  <si>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</si>
  <si>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</si>
  <si>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</si>
  <si>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</si>
  <si>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</si>
  <si>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</si>
  <si>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</si>
  <si>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</si>
  <si>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</si>
  <si>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</si>
  <si>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</si>
  <si>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</si>
  <si>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</si>
  <si>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</si>
  <si>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</si>
  <si>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</si>
  <si>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</si>
  <si>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</si>
  <si>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</si>
  <si>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</si>
  <si>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</si>
  <si>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</si>
  <si>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</si>
  <si>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</si>
  <si>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</si>
  <si>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</si>
  <si>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</si>
  <si>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</si>
  <si>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</si>
  <si>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</si>
  <si>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</si>
  <si>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</si>
  <si>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</si>
  <si>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</si>
  <si>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</si>
  <si>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</si>
  <si>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</si>
  <si>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</si>
  <si>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</si>
  <si>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</si>
  <si>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</si>
  <si>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</si>
  <si>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</si>
  <si>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</si>
  <si>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</si>
  <si>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</si>
  <si>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</si>
  <si>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</si>
  <si>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</si>
  <si>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</si>
  <si>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</si>
  <si>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</si>
  <si>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</si>
  <si>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</si>
  <si>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</si>
  <si>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</si>
  <si>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</si>
  <si>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</si>
  <si>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</si>
  <si>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</si>
  <si>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</si>
  <si>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</si>
  <si>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</si>
  <si>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</si>
  <si>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</si>
  <si>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</si>
  <si>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</si>
  <si>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</si>
  <si>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</si>
  <si>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</si>
  <si>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</si>
  <si>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</si>
  <si>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</si>
  <si>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</si>
  <si>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</si>
  <si>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</si>
  <si>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</si>
  <si>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</si>
  <si>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</si>
  <si>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</si>
  <si>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</si>
  <si>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</si>
  <si>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</si>
  <si>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</si>
  <si>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</si>
  <si>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</si>
  <si>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</si>
  <si>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</si>
  <si>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</si>
  <si>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</si>
  <si>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</si>
  <si>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</si>
  <si>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</si>
  <si>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</si>
  <si>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</si>
  <si>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</si>
  <si>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</si>
  <si>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</si>
  <si>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</si>
  <si>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</si>
  <si>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</si>
  <si>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</si>
  <si>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</si>
  <si>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</si>
  <si>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</si>
  <si>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</si>
  <si>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</si>
  <si>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</si>
  <si>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</si>
  <si>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</si>
  <si>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</si>
  <si>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</si>
  <si>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</si>
  <si>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</si>
  <si>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</si>
  <si>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</si>
  <si>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</si>
  <si>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</si>
  <si>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</si>
  <si>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</si>
  <si>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</si>
  <si>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</si>
  <si>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</si>
  <si>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</si>
  <si>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</si>
  <si>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</si>
  <si>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</si>
  <si>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</si>
  <si>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</si>
  <si>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</si>
  <si>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</si>
  <si>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</si>
  <si>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</si>
  <si>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</si>
  <si>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</si>
  <si>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</si>
  <si>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</si>
  <si>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</si>
  <si>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</si>
  <si>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</si>
  <si>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</si>
  <si>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</si>
  <si>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</si>
  <si>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</si>
  <si>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</si>
  <si>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</si>
  <si>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</si>
  <si>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</si>
  <si>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</si>
  <si>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</si>
  <si>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</si>
  <si>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</si>
  <si>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</si>
  <si>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</si>
  <si>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</si>
  <si>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</si>
  <si>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</si>
  <si>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</si>
  <si>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</si>
  <si>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</si>
  <si>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</si>
  <si>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</si>
  <si>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</si>
  <si>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</si>
  <si>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</si>
  <si>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</si>
  <si>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</si>
  <si>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</si>
  <si>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</si>
  <si>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</si>
  <si>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</si>
  <si>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</si>
  <si>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</si>
  <si>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</si>
  <si>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</si>
  <si>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</si>
  <si>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</si>
  <si>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</si>
  <si>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</si>
  <si>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</si>
  <si>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</si>
  <si>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</si>
  <si>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</si>
  <si>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</si>
  <si>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</si>
  <si>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</si>
  <si>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</si>
  <si>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</si>
  <si>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</si>
  <si>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</si>
  <si>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</si>
  <si>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</si>
  <si>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</si>
  <si>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</si>
  <si>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</si>
  <si>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</si>
  <si>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</si>
  <si>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</si>
  <si>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</si>
  <si>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</si>
  <si>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</si>
  <si>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</si>
  <si>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</si>
  <si>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</si>
  <si>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</si>
  <si>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</si>
  <si>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</si>
  <si>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</si>
  <si>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</si>
  <si>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</si>
  <si>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</si>
  <si>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</si>
  <si>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</si>
  <si>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</si>
  <si>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</si>
  <si>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</si>
  <si>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</si>
  <si>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</si>
  <si>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</si>
  <si>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</si>
  <si>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</si>
  <si>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</si>
  <si>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</si>
  <si>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</si>
  <si>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</si>
  <si>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</si>
  <si>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</si>
  <si>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</si>
  <si>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</si>
  <si>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</si>
  <si>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</si>
  <si>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</si>
  <si>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</si>
  <si>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</si>
  <si>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</si>
  <si>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</si>
  <si>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</si>
  <si>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</si>
  <si>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</si>
  <si>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</si>
  <si>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</si>
  <si>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</si>
  <si>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</si>
  <si>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</si>
  <si>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</si>
  <si>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</si>
  <si>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</si>
  <si>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</si>
  <si>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</si>
  <si>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</si>
  <si>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</si>
  <si>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</si>
  <si>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</si>
  <si>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</si>
  <si>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</si>
  <si>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</si>
  <si>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</si>
  <si>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</si>
  <si>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</si>
  <si>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</si>
  <si>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</si>
  <si>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</si>
  <si>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</si>
  <si>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</si>
  <si>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</si>
  <si>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</si>
  <si>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</si>
  <si>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</si>
  <si>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</si>
  <si>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</si>
  <si>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</si>
  <si>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</si>
  <si>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</si>
  <si>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</si>
  <si>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</si>
  <si>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</si>
  <si>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</si>
  <si>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</si>
  <si>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</si>
  <si>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</si>
  <si>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</si>
  <si>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</si>
  <si>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</si>
  <si>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</si>
  <si>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</si>
  <si>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</si>
  <si>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</si>
  <si>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</si>
  <si>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</si>
  <si>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</si>
  <si>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</si>
  <si>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</si>
  <si>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</si>
  <si>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</si>
  <si>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</si>
  <si>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</si>
  <si>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</si>
  <si>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</si>
  <si>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</si>
  <si>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</si>
  <si>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</si>
  <si>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</si>
  <si>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</si>
  <si>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</si>
  <si>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</si>
  <si>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</si>
  <si>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</si>
  <si>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</si>
  <si>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</si>
  <si>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</si>
  <si>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</si>
  <si>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</si>
  <si>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</si>
  <si>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</si>
  <si>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</si>
  <si>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</si>
  <si>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</si>
  <si>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</si>
  <si>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</si>
  <si>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</si>
  <si>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</si>
  <si>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</si>
  <si>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</si>
  <si>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</si>
  <si>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</si>
  <si>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</si>
  <si>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</si>
  <si>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</si>
  <si>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</si>
  <si>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</si>
  <si>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</si>
  <si>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</si>
  <si>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</si>
  <si>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</si>
  <si>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</si>
  <si>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</si>
  <si>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</si>
  <si>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</si>
  <si>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</si>
  <si>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</si>
  <si>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</si>
  <si>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</si>
  <si>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</si>
  <si>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</si>
  <si>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</si>
  <si>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</si>
  <si>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</si>
  <si>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</si>
  <si>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</si>
  <si>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</si>
  <si>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</si>
  <si>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</si>
  <si>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</si>
  <si>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</si>
  <si>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</si>
  <si>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</si>
  <si>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</si>
  <si>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</si>
  <si>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</si>
  <si>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</si>
  <si>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</si>
  <si>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</si>
  <si>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</si>
  <si>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</si>
  <si>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</si>
  <si>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</si>
  <si>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</si>
  <si>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</si>
  <si>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</si>
  <si>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</si>
  <si>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</si>
  <si>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</si>
  <si>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</si>
  <si>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</si>
  <si>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</si>
  <si>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</si>
  <si>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</si>
  <si>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</si>
  <si>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</si>
  <si>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</si>
  <si>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</si>
  <si>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</si>
  <si>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</si>
  <si>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</si>
  <si>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</si>
  <si>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</si>
  <si>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</si>
  <si>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</si>
  <si>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</si>
  <si>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</si>
  <si>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</si>
  <si>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</si>
  <si>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</si>
  <si>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</si>
  <si>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</si>
  <si>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</si>
  <si>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</si>
  <si>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</si>
  <si>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</si>
  <si>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</si>
  <si>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</si>
  <si>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</si>
  <si>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</si>
  <si>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</si>
  <si>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</si>
  <si>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</si>
  <si>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</si>
  <si>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</si>
  <si>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</si>
  <si>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</si>
  <si>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</si>
  <si>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</si>
  <si>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</si>
  <si>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</si>
  <si>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</si>
  <si>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</si>
  <si>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</si>
  <si>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</si>
  <si>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</si>
  <si>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</si>
  <si>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</si>
  <si>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</si>
  <si>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</si>
  <si>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</si>
  <si>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</si>
  <si>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</si>
  <si>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</si>
  <si>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</si>
  <si>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</si>
  <si>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</si>
  <si>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</si>
  <si>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</si>
  <si>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</si>
  <si>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</si>
  <si>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</si>
  <si>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</si>
  <si>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</si>
  <si>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</si>
  <si>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</si>
  <si>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</si>
  <si>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</si>
  <si>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</si>
  <si>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</si>
  <si>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</si>
  <si>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</si>
  <si>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</si>
  <si>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</si>
  <si>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</si>
  <si>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</si>
  <si>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</si>
  <si>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</si>
  <si>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</si>
  <si>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</si>
  <si>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</si>
  <si>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</si>
  <si>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</si>
  <si>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</si>
  <si>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</si>
  <si>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</si>
  <si>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</si>
  <si>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</si>
  <si>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</si>
  <si>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</si>
  <si>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</si>
  <si>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</si>
  <si>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</si>
  <si>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</si>
  <si>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</si>
  <si>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</si>
  <si>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</si>
  <si>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</si>
  <si>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</si>
  <si>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</si>
  <si>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</si>
  <si>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</si>
  <si>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</si>
  <si>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</si>
  <si>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</si>
  <si>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</si>
  <si>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</si>
  <si>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</si>
  <si>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</si>
  <si>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</si>
  <si>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</si>
  <si>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</si>
  <si>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</si>
  <si>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</si>
  <si>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</si>
  <si>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</si>
  <si>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</si>
  <si>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</si>
  <si>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</si>
  <si>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</si>
  <si>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</si>
  <si>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</si>
  <si>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</si>
  <si>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</si>
  <si>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</si>
  <si>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</si>
  <si>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</si>
  <si>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</si>
  <si>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</si>
  <si>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</si>
  <si>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</si>
  <si>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</si>
  <si>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</si>
  <si>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</si>
  <si>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</si>
  <si>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</si>
  <si>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</si>
  <si>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</si>
  <si>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</si>
  <si>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</si>
  <si>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</si>
  <si>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</si>
  <si>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</si>
  <si>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</si>
  <si>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</si>
  <si>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</si>
  <si>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</si>
  <si>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</si>
  <si>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</si>
  <si>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</si>
  <si>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</si>
  <si>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</si>
  <si>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</si>
  <si>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</si>
  <si>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</si>
  <si>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</si>
  <si>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</si>
  <si>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</si>
  <si>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</si>
  <si>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</si>
  <si>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</si>
  <si>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</si>
  <si>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</si>
  <si>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</si>
  <si>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</si>
  <si>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</si>
  <si>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</si>
  <si>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</si>
  <si>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</si>
  <si>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</si>
  <si>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</si>
  <si>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</si>
  <si>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</si>
  <si>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</si>
  <si>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</si>
  <si>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</si>
  <si>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</si>
  <si>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</si>
  <si>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</si>
  <si>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</si>
  <si>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</si>
  <si>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</si>
  <si>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</si>
  <si>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</si>
  <si>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</si>
  <si>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</si>
  <si>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</si>
  <si>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</si>
  <si>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</si>
  <si>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</si>
  <si>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</si>
  <si>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</si>
  <si>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</si>
  <si>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</si>
  <si>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</si>
  <si>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</si>
  <si>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</si>
  <si>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</si>
  <si>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</si>
  <si>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</si>
  <si>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</si>
  <si>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</si>
  <si>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</si>
  <si>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</si>
  <si>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</si>
  <si>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</si>
  <si>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</si>
  <si>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</si>
  <si>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</si>
  <si>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</si>
  <si>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</si>
  <si>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</si>
  <si>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</si>
  <si>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</si>
  <si>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</si>
  <si>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</si>
  <si>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</si>
  <si>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</si>
  <si>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</si>
  <si>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</si>
  <si>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</si>
  <si>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</si>
  <si>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</si>
  <si>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</si>
  <si>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</si>
  <si>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</si>
  <si>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</si>
  <si>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</si>
  <si>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</si>
  <si>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</si>
  <si>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</si>
  <si>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</si>
  <si>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</si>
  <si>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</si>
  <si>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</si>
  <si>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</si>
  <si>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</si>
  <si>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</si>
  <si>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</si>
  <si>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</si>
  <si>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</si>
  <si>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</si>
  <si>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</si>
  <si>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</si>
  <si>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</si>
  <si>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</si>
  <si>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</si>
  <si>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</si>
  <si>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</si>
  <si>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</si>
  <si>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</si>
  <si>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</si>
  <si>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</si>
  <si>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</si>
  <si>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</si>
  <si>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</si>
  <si>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</si>
  <si>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</si>
  <si>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</si>
  <si>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</si>
  <si>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</si>
  <si>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</si>
  <si>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</si>
  <si>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</si>
  <si>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</si>
  <si>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</si>
  <si>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</si>
  <si>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</si>
  <si>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</si>
  <si>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</si>
  <si>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</si>
  <si>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</si>
  <si>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</si>
  <si>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</si>
  <si>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</si>
  <si>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</si>
  <si>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</si>
  <si>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</si>
  <si>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</si>
  <si>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</si>
  <si>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</si>
  <si>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</si>
  <si>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</si>
  <si>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</si>
  <si>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</si>
  <si>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</si>
  <si>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</si>
  <si>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</si>
  <si>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</si>
  <si>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</si>
  <si>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</si>
  <si>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</si>
  <si>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</si>
  <si>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</si>
  <si>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</si>
  <si>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</si>
  <si>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</si>
  <si>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</si>
  <si>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</si>
  <si>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</si>
  <si>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</si>
  <si>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</si>
  <si>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</si>
  <si>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</si>
  <si>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</si>
  <si>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</si>
  <si>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</si>
  <si>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</si>
  <si>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</si>
  <si>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</si>
  <si>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</si>
  <si>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</si>
  <si>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</si>
  <si>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</si>
  <si>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</si>
  <si>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</si>
  <si>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</si>
  <si>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</si>
  <si>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</si>
  <si>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</si>
  <si>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</si>
  <si>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</si>
  <si>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</si>
  <si>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</si>
  <si>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</si>
  <si>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</si>
  <si>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</si>
  <si>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</si>
  <si>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</si>
  <si>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</si>
  <si>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</si>
  <si>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</si>
  <si>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</si>
  <si>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</si>
  <si>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</si>
  <si>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</si>
  <si>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</si>
  <si>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</si>
  <si>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</si>
  <si>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</si>
  <si>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</si>
  <si>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</si>
  <si>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</si>
  <si>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</si>
  <si>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</si>
  <si>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</si>
  <si>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</si>
  <si>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</si>
  <si>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</si>
  <si>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</si>
  <si>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</si>
  <si>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</si>
  <si>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</si>
  <si>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</si>
  <si>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</si>
  <si>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</si>
  <si>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</si>
  <si>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</si>
  <si>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</si>
  <si>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</si>
  <si>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</si>
  <si>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</si>
  <si>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</si>
  <si>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</si>
  <si>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</si>
  <si>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</si>
  <si>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</si>
  <si>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</si>
  <si>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</si>
  <si>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</si>
  <si>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</si>
  <si>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</si>
  <si>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</si>
  <si>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</si>
  <si>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</si>
  <si>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</si>
  <si>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</si>
  <si>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</si>
  <si>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</si>
  <si>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</si>
  <si>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</si>
  <si>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</si>
  <si>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</si>
  <si>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</si>
  <si>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</si>
  <si>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</si>
  <si>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</si>
  <si>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</si>
  <si>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</si>
  <si>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</si>
  <si>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</si>
  <si>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</si>
  <si>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</si>
  <si>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</si>
  <si>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</si>
  <si>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</si>
  <si>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</si>
  <si>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</si>
  <si>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</si>
  <si>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</si>
  <si>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</si>
  <si>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</si>
  <si>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</si>
  <si>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</si>
  <si>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</si>
  <si>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</si>
  <si>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</si>
  <si>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</si>
  <si>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</si>
  <si>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</si>
  <si>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</si>
  <si>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</si>
  <si>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</si>
  <si>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</si>
  <si>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</si>
  <si>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</si>
  <si>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</si>
  <si>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</si>
  <si>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</si>
  <si>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</si>
  <si>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</si>
  <si>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</si>
  <si>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</si>
  <si>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</si>
  <si>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</si>
  <si>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</si>
  <si>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</si>
  <si>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</si>
  <si>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</si>
  <si>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</si>
  <si>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</si>
  <si>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</si>
  <si>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</si>
  <si>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</si>
  <si>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</si>
  <si>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</si>
  <si>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</si>
  <si>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</si>
  <si>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</si>
  <si>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</si>
  <si>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</si>
  <si>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</si>
  <si>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</si>
  <si>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</si>
  <si>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</si>
  <si>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</si>
  <si>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</si>
  <si>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</si>
  <si>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</si>
  <si>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</si>
  <si>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</si>
  <si>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</si>
  <si>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</si>
  <si>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</si>
  <si>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</si>
  <si>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</si>
  <si>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</si>
  <si>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</si>
  <si>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</si>
  <si>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</si>
  <si>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</si>
  <si>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</si>
  <si>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</si>
  <si>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</si>
  <si>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</si>
  <si>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</si>
  <si>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</si>
  <si>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</si>
  <si>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</si>
  <si>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</si>
  <si>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</si>
  <si>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</si>
  <si>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</si>
  <si>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</si>
  <si>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</si>
  <si>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</si>
  <si>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</si>
  <si>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</si>
  <si>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</si>
  <si>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</si>
  <si>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</si>
  <si>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</si>
  <si>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</si>
  <si>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</si>
  <si>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</si>
  <si>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</si>
  <si>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</si>
  <si>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</si>
  <si>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</si>
  <si>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</si>
  <si>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</si>
  <si>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</si>
  <si>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</si>
  <si>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</si>
  <si>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</si>
  <si>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</si>
  <si>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</si>
  <si>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</si>
  <si>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</si>
  <si>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</si>
  <si>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</si>
  <si>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</si>
  <si>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</si>
  <si>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</si>
  <si>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</si>
  <si>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</si>
  <si>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</si>
  <si>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</si>
  <si>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</si>
  <si>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</si>
  <si>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</si>
  <si>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</si>
  <si>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</si>
  <si>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</si>
  <si>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</si>
  <si>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</si>
  <si>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</si>
  <si>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</si>
  <si>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</si>
  <si>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</si>
  <si>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</si>
  <si>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</si>
  <si>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</si>
  <si>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</si>
  <si>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</si>
  <si>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</si>
  <si>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</si>
  <si>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</si>
  <si>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</si>
  <si>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</si>
  <si>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</si>
  <si>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</si>
  <si>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</si>
  <si>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</si>
  <si>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</si>
  <si>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</si>
  <si>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</si>
  <si>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</si>
  <si>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</si>
  <si>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</si>
  <si>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</si>
  <si>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</si>
  <si>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</si>
  <si>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</si>
  <si>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</si>
  <si>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</si>
  <si>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</si>
  <si>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</si>
  <si>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</si>
  <si>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</si>
  <si>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</si>
  <si>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</si>
  <si>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</si>
  <si>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</si>
  <si>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</si>
  <si>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</si>
  <si>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</si>
  <si>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</si>
  <si>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</si>
  <si>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</si>
  <si>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</si>
  <si>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</si>
  <si>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</si>
  <si>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</si>
  <si>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</si>
  <si>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</si>
  <si>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</si>
  <si>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</si>
  <si>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</si>
  <si>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</si>
  <si>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</si>
  <si>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</si>
  <si>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</si>
  <si>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</si>
  <si>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</si>
  <si>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</si>
  <si>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</si>
  <si>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</si>
  <si>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</si>
  <si>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</si>
  <si>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</si>
  <si>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</si>
  <si>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</si>
  <si>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</si>
  <si>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</si>
  <si>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</si>
  <si>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</si>
  <si>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</si>
  <si>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</si>
  <si>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</si>
  <si>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</si>
  <si>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</si>
  <si>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</si>
  <si>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</si>
  <si>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</si>
  <si>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</si>
  <si>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</si>
  <si>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</si>
  <si>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</si>
  <si>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</si>
  <si>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</si>
  <si>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</si>
  <si>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</si>
  <si>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</si>
  <si>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</si>
  <si>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</si>
  <si>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</si>
  <si>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</si>
  <si>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</si>
  <si>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</si>
  <si>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</si>
  <si>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</si>
  <si>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</si>
  <si>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</si>
  <si>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</si>
  <si>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</si>
  <si>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</si>
  <si>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</si>
  <si>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</si>
  <si>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</si>
  <si>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</si>
  <si>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</si>
  <si>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</si>
  <si>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</si>
  <si>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</si>
  <si>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</si>
  <si>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</si>
  <si>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</si>
  <si>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</si>
  <si>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</si>
  <si>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</si>
  <si>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</si>
  <si>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</si>
  <si>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</si>
  <si>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</si>
  <si>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</si>
  <si>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</si>
  <si>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</si>
  <si>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</si>
  <si>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</si>
  <si>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</si>
  <si>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</si>
  <si>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</si>
  <si>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</si>
  <si>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</si>
  <si>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</si>
  <si>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</si>
  <si>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</si>
  <si>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</si>
  <si>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</si>
  <si>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</si>
  <si>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</si>
  <si>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</si>
  <si>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</si>
  <si>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</si>
  <si>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</si>
  <si>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</si>
  <si>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</si>
  <si>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</si>
  <si>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</si>
  <si>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</si>
  <si>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</si>
  <si>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</si>
  <si>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</si>
  <si>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</si>
  <si>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</si>
  <si>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</si>
  <si>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</si>
  <si>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</si>
  <si>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</si>
  <si>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</si>
  <si>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</si>
  <si>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</si>
  <si>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</si>
  <si>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</si>
  <si>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</si>
  <si>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</si>
  <si>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</si>
  <si>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</si>
  <si>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</si>
  <si>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</si>
  <si>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</si>
  <si>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</si>
  <si>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</si>
  <si>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</si>
  <si>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</si>
  <si>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</si>
  <si>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</si>
  <si>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</si>
  <si>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</si>
  <si>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</si>
  <si>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</si>
  <si>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</si>
  <si>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</si>
  <si>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</si>
  <si>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</si>
  <si>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</si>
  <si>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</si>
  <si>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</si>
  <si>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</si>
  <si>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</si>
  <si>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</si>
  <si>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</si>
  <si>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</si>
  <si>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</si>
  <si>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</si>
  <si>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</si>
  <si>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</si>
  <si>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</si>
  <si>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</si>
  <si>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</si>
  <si>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</si>
  <si>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</si>
  <si>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</si>
  <si>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</si>
  <si>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</si>
  <si>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</si>
  <si>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</si>
  <si>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</si>
  <si>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</si>
  <si>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</si>
  <si>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</si>
  <si>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</si>
  <si>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</si>
  <si>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</si>
  <si>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</si>
  <si>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</si>
  <si>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</si>
  <si>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</si>
  <si>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</si>
  <si>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</si>
  <si>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</si>
  <si>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</si>
  <si>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</si>
  <si>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</si>
  <si>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</si>
  <si>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</si>
  <si>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</si>
  <si>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</si>
  <si>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</si>
  <si>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</si>
  <si>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</si>
  <si>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</si>
  <si>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</si>
  <si>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</si>
  <si>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</si>
  <si>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</si>
  <si>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</si>
  <si>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</si>
  <si>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</si>
  <si>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</si>
  <si>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</si>
  <si>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</si>
  <si>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</si>
  <si>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</si>
  <si>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</si>
  <si>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</si>
  <si>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</si>
  <si>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</si>
  <si>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</si>
  <si>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</si>
  <si>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</si>
  <si>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</si>
  <si>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</si>
  <si>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</si>
  <si>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</si>
  <si>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</si>
  <si>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</si>
  <si>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</si>
  <si>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</si>
  <si>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</si>
  <si>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</si>
  <si>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</si>
  <si>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</si>
  <si>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</si>
  <si>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</si>
  <si>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</si>
  <si>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</si>
  <si>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</si>
  <si>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</si>
  <si>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</si>
  <si>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</si>
  <si>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</si>
  <si>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</si>
  <si>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</si>
  <si>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</si>
  <si>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</si>
  <si>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</si>
  <si>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</si>
  <si>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</si>
  <si>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</si>
  <si>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</si>
  <si>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</si>
  <si>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</si>
  <si>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</si>
  <si>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</si>
  <si>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</si>
  <si>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</si>
  <si>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</si>
  <si>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</si>
  <si>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</si>
  <si>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</si>
  <si>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</si>
  <si>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</si>
  <si>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</si>
  <si>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</si>
  <si>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</si>
  <si>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</si>
  <si>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</si>
  <si>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</si>
  <si>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</si>
  <si>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</si>
  <si>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</si>
  <si>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</si>
  <si>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</si>
  <si>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</si>
  <si>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</si>
  <si>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</si>
  <si>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</si>
  <si>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</si>
  <si>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</si>
  <si>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</si>
  <si>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</si>
  <si>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</si>
  <si>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</si>
  <si>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</si>
  <si>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</si>
  <si>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</si>
  <si>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</si>
  <si>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</si>
  <si>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</si>
  <si>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</si>
  <si>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</si>
  <si>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</si>
  <si>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</si>
  <si>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</si>
  <si>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</si>
  <si>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</si>
  <si>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</si>
  <si>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</si>
  <si>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</si>
  <si>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</si>
  <si>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</si>
  <si>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</si>
  <si>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</si>
  <si>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</si>
  <si>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</si>
  <si>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</si>
  <si>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</si>
  <si>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</si>
  <si>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</si>
  <si>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</si>
  <si>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</si>
  <si>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</si>
  <si>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</si>
  <si>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</si>
  <si>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</si>
  <si>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</si>
  <si>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</si>
  <si>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</si>
  <si>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</si>
  <si>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</si>
  <si>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</si>
  <si>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</si>
  <si>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</si>
  <si>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</si>
  <si>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</si>
  <si>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</si>
  <si>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</si>
  <si>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</si>
  <si>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</si>
  <si>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</si>
  <si>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</si>
  <si>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</si>
  <si>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</si>
  <si>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</si>
  <si>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</si>
  <si>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</si>
  <si>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</si>
  <si>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</si>
  <si>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</si>
  <si>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</si>
  <si>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</si>
  <si>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</si>
  <si>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</si>
  <si>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</si>
  <si>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</si>
  <si>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</si>
  <si>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</si>
  <si>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</si>
  <si>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</si>
  <si>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</si>
  <si>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</si>
  <si>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</si>
  <si>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</si>
  <si>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</si>
  <si>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</si>
  <si>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</si>
  <si>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</si>
  <si>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</si>
  <si>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</si>
  <si>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</si>
  <si>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</si>
  <si>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</si>
  <si>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</si>
  <si>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</si>
  <si>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</si>
  <si>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</si>
  <si>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</si>
  <si>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</si>
  <si>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</si>
  <si>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</si>
  <si>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</si>
  <si>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</si>
  <si>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</si>
  <si>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</si>
  <si>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</si>
  <si>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</si>
  <si>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</si>
  <si>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</si>
  <si>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</si>
  <si>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</si>
  <si>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</si>
  <si>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</si>
  <si>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</si>
  <si>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</si>
  <si>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</si>
  <si>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</si>
  <si>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</si>
  <si>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</si>
  <si>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</si>
  <si>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</si>
  <si>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</si>
  <si>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</si>
  <si>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</si>
  <si>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</si>
  <si>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</si>
  <si>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</si>
  <si>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</si>
  <si>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</si>
  <si>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</si>
  <si>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</si>
  <si>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</si>
  <si>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</si>
  <si>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</si>
  <si>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</si>
  <si>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</si>
  <si>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</si>
  <si>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</si>
  <si>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</si>
  <si>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</si>
  <si>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</si>
  <si>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</si>
  <si>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</si>
  <si>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</si>
  <si>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</si>
  <si>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</si>
  <si>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</si>
  <si>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</si>
  <si>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</si>
  <si>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</si>
  <si>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</si>
  <si>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</si>
  <si>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</si>
  <si>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</si>
  <si>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</si>
  <si>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</si>
  <si>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</si>
  <si>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</si>
  <si>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</si>
  <si>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</si>
  <si>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</si>
  <si>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</si>
  <si>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</si>
  <si>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</si>
  <si>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</si>
  <si>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</si>
  <si>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</si>
  <si>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</si>
  <si>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</si>
  <si>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</si>
  <si>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</si>
  <si>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</si>
  <si>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</si>
  <si>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</si>
  <si>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</si>
  <si>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</si>
  <si>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</si>
  <si>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</si>
  <si>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</si>
  <si>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</si>
  <si>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</si>
  <si>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</si>
  <si>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</si>
  <si>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</si>
  <si>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</si>
  <si>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</si>
  <si>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</si>
  <si>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</si>
  <si>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</si>
  <si>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</si>
  <si>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</si>
  <si>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</si>
  <si>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</si>
  <si>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</si>
  <si>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</si>
  <si>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</si>
  <si>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</si>
  <si>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</si>
  <si>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</si>
  <si>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</si>
  <si>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</si>
  <si>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</si>
  <si>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</si>
  <si>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</si>
  <si>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</si>
  <si>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</si>
  <si>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</si>
  <si>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</si>
  <si>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</si>
  <si>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</si>
  <si>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</si>
  <si>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</si>
  <si>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</si>
  <si>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</si>
  <si>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</si>
  <si>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</si>
  <si>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</si>
  <si>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</si>
  <si>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</si>
  <si>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</si>
  <si>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</si>
  <si>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</si>
  <si>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</si>
  <si>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</si>
  <si>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</si>
  <si>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</si>
  <si>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</si>
  <si>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</si>
  <si>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</si>
  <si>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</si>
  <si>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</si>
  <si>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</si>
  <si>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</si>
  <si>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</si>
  <si>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</si>
  <si>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</si>
  <si>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</si>
  <si>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</si>
  <si>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</si>
  <si>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</si>
  <si>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</si>
  <si>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</si>
  <si>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</si>
  <si>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</si>
  <si>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</si>
  <si>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</si>
  <si>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</si>
  <si>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</si>
  <si>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</si>
  <si>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</si>
  <si>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</si>
  <si>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</si>
  <si>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</si>
  <si>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</si>
  <si>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</si>
  <si>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</si>
  <si>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</si>
  <si>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</si>
  <si>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</si>
  <si>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</si>
  <si>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</si>
  <si>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</si>
  <si>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</si>
  <si>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</si>
  <si>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</si>
  <si>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</si>
  <si>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</si>
  <si>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</si>
  <si>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</si>
  <si>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</si>
  <si>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</si>
  <si>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</si>
  <si>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</si>
  <si>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</si>
  <si>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</si>
  <si>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</si>
  <si>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</si>
  <si>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</si>
  <si>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</si>
  <si>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</si>
  <si>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</si>
  <si>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</si>
  <si>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</si>
  <si>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</si>
  <si>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</si>
  <si>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</si>
  <si>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</si>
  <si>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</si>
  <si>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</si>
  <si>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</si>
  <si>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</si>
  <si>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</si>
  <si>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</si>
  <si>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</si>
  <si>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</si>
  <si>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</si>
  <si>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</si>
  <si>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</si>
  <si>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</si>
  <si>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</si>
  <si>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</si>
  <si>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</si>
  <si>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</si>
  <si>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</si>
  <si>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</si>
  <si>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</si>
  <si>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</si>
  <si>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</si>
  <si>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</si>
  <si>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</si>
  <si>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</si>
  <si>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</si>
  <si>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</si>
  <si>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</si>
  <si>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</si>
  <si>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</si>
  <si>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</si>
  <si>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</si>
  <si>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</si>
  <si>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</si>
  <si>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</si>
  <si>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</si>
  <si>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</si>
  <si>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</si>
  <si>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</si>
  <si>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</si>
  <si>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</si>
  <si>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</si>
  <si>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</si>
  <si>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</si>
  <si>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</si>
  <si>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</si>
  <si>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</si>
  <si>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</si>
  <si>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</si>
  <si>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</si>
  <si>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</si>
  <si>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</si>
  <si>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</si>
  <si>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</si>
  <si>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</si>
  <si>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</si>
  <si>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</si>
  <si>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</si>
  <si>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</si>
  <si>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</si>
  <si>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</si>
  <si>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</si>
  <si>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</si>
  <si>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</si>
  <si>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</si>
  <si>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</si>
  <si>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</si>
  <si>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</si>
  <si>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</si>
  <si>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</si>
  <si>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</si>
  <si>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</si>
  <si>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</si>
  <si>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</si>
  <si>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</si>
  <si>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</si>
  <si>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</si>
  <si>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</si>
  <si>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</si>
  <si>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</si>
  <si>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</si>
  <si>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</si>
  <si>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</si>
  <si>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</si>
  <si>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</si>
  <si>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</si>
  <si>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</si>
  <si>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</si>
  <si>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</si>
  <si>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</si>
  <si>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</si>
  <si>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</si>
  <si>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</si>
  <si>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</si>
  <si>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</si>
  <si>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</si>
  <si>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</si>
  <si>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</si>
  <si>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</si>
  <si>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</si>
  <si>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</si>
  <si>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</si>
  <si>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</si>
  <si>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</si>
  <si>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</si>
  <si>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</si>
  <si>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</si>
  <si>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</si>
  <si>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</si>
  <si>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</si>
  <si>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</si>
  <si>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</si>
  <si>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</si>
  <si>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</si>
  <si>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</si>
  <si>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</si>
  <si>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</si>
  <si>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</si>
  <si>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</si>
  <si>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</si>
  <si>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</si>
  <si>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</si>
  <si>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</si>
  <si>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</si>
  <si>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</si>
  <si>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</si>
  <si>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</si>
  <si>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</si>
  <si>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</si>
  <si>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</si>
  <si>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</si>
  <si>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</si>
  <si>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</si>
  <si>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</si>
  <si>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</si>
  <si>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</si>
  <si>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</si>
  <si>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</si>
  <si>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</si>
  <si>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</si>
  <si>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</si>
  <si>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</si>
  <si>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</si>
  <si>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</si>
  <si>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</si>
  <si>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</si>
  <si>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</si>
  <si>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</si>
  <si>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</si>
  <si>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</si>
  <si>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</si>
  <si>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</si>
  <si>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</si>
  <si>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</si>
  <si>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</si>
  <si>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</si>
  <si>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</si>
  <si>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</si>
  <si>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</si>
  <si>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</si>
  <si>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</si>
  <si>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</si>
  <si>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</si>
  <si>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</si>
  <si>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</si>
  <si>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</si>
  <si>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</si>
  <si>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</si>
  <si>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</si>
  <si>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</si>
  <si>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</si>
  <si>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</si>
  <si>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</si>
  <si>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</si>
  <si>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</si>
  <si>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</si>
  <si>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</si>
  <si>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</si>
  <si>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</si>
  <si>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</si>
  <si>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</si>
  <si>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</si>
  <si>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</si>
  <si>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</si>
  <si>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</si>
  <si>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</si>
  <si>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</si>
  <si>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</si>
  <si>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</si>
  <si>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</si>
  <si>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</si>
  <si>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</si>
  <si>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</si>
  <si>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</si>
  <si>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</si>
  <si>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</si>
  <si>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</si>
  <si>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</si>
  <si>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</si>
  <si>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</si>
  <si>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</si>
  <si>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</si>
  <si>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</si>
  <si>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</si>
  <si>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</si>
  <si>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</si>
  <si>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</si>
  <si>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</si>
  <si>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</si>
  <si>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</si>
  <si>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</si>
  <si>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</si>
  <si>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</si>
  <si>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</si>
  <si>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</si>
  <si>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</si>
  <si>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</si>
  <si>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</si>
  <si>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</si>
  <si>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</si>
  <si>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</si>
  <si>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</si>
  <si>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</si>
  <si>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</si>
  <si>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</si>
  <si>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</si>
  <si>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</si>
  <si>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</si>
  <si>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</si>
  <si>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</si>
  <si>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</si>
  <si>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</si>
  <si>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</si>
  <si>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</si>
  <si>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</si>
  <si>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</si>
  <si>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</si>
  <si>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</si>
  <si>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</si>
  <si>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</si>
  <si>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</si>
  <si>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</si>
  <si>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</si>
  <si>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</si>
  <si>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</si>
  <si>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</si>
  <si>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</si>
  <si>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</si>
  <si>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</si>
  <si>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</si>
  <si>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</si>
  <si>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</si>
  <si>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</si>
  <si>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</si>
  <si>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</si>
  <si>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</si>
  <si>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</si>
  <si>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</si>
  <si>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</si>
  <si>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</si>
  <si>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</si>
  <si>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</si>
  <si>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</si>
  <si>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</si>
  <si>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</si>
  <si>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</si>
  <si>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</si>
  <si>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</si>
  <si>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</si>
  <si>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</si>
  <si>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</si>
  <si>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</si>
  <si>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</si>
  <si>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</si>
  <si>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</si>
  <si>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</si>
  <si>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</si>
  <si>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</si>
  <si>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</si>
  <si>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</si>
  <si>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</si>
  <si>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</si>
  <si>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</si>
  <si>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</si>
  <si>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</si>
  <si>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</si>
  <si>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</si>
  <si>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</si>
  <si>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</si>
  <si>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</si>
  <si>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</si>
  <si>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</si>
  <si>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</si>
  <si>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</si>
  <si>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</si>
  <si>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</si>
  <si>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</si>
  <si>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</si>
  <si>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</si>
  <si>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</si>
  <si>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</si>
  <si>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</si>
  <si>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</si>
  <si>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</si>
  <si>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</si>
  <si>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</si>
  <si>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</si>
  <si>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</si>
  <si>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</si>
  <si>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</si>
  <si>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</si>
  <si>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</si>
  <si>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</si>
  <si>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</si>
  <si>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</si>
  <si>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</si>
  <si>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</si>
  <si>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</si>
  <si>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</si>
  <si>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</si>
  <si>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</si>
  <si>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</si>
  <si>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</si>
  <si>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</si>
  <si>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</si>
  <si>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</si>
  <si>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</si>
  <si>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</si>
  <si>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</si>
  <si>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</si>
  <si>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</si>
  <si>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</si>
  <si>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</si>
  <si>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</si>
  <si>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</si>
  <si>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</si>
  <si>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</si>
  <si>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</si>
  <si>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</si>
  <si>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</si>
  <si>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</si>
  <si>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</si>
  <si>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</si>
  <si>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</si>
  <si>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</si>
  <si>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</si>
  <si>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</si>
  <si>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</si>
  <si>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</si>
  <si>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</si>
  <si>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</si>
  <si>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</si>
  <si>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</si>
  <si>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</si>
  <si>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</si>
  <si>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</si>
  <si>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</si>
  <si>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</si>
  <si>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</si>
  <si>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</si>
  <si>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</si>
  <si>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</si>
  <si>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</si>
  <si>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</si>
  <si>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</si>
  <si>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</si>
  <si>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</si>
  <si>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</si>
  <si>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</si>
  <si>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</si>
  <si>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</si>
  <si>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</si>
  <si>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</si>
  <si>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</si>
  <si>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</si>
  <si>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</si>
  <si>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</si>
  <si>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</si>
  <si>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</si>
  <si>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</si>
  <si>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</si>
  <si>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</si>
  <si>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</si>
  <si>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</si>
  <si>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</si>
  <si>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</si>
  <si>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</si>
  <si>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</si>
  <si>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</si>
  <si>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</si>
  <si>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</si>
  <si>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</si>
  <si>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</si>
  <si>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</si>
  <si>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</si>
  <si>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</si>
  <si>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</si>
  <si>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</si>
  <si>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</si>
  <si>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</si>
  <si>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</si>
  <si>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</si>
  <si>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</si>
  <si>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</si>
  <si>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</si>
  <si>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</si>
  <si>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</si>
  <si>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</si>
  <si>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</si>
  <si>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</si>
  <si>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</si>
  <si>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</si>
  <si>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</si>
  <si>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</si>
  <si>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</si>
  <si>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</si>
  <si>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</si>
  <si>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</si>
  <si>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</si>
  <si>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</si>
  <si>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</si>
  <si>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</si>
  <si>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</si>
  <si>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</si>
  <si>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</si>
  <si>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</si>
  <si>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</si>
  <si>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</si>
  <si>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</si>
  <si>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</si>
  <si>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</si>
  <si>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</si>
  <si>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</si>
  <si>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</si>
  <si>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</si>
  <si>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</si>
  <si>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</si>
  <si>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</si>
  <si>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</si>
  <si>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</si>
  <si>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</si>
  <si>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</si>
  <si>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</si>
  <si>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</si>
  <si>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</si>
  <si>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</si>
  <si>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</si>
  <si>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</si>
  <si>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</si>
  <si>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</si>
  <si>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</si>
  <si>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</si>
  <si>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</si>
  <si>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</si>
  <si>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</si>
  <si>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</si>
  <si>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</si>
  <si>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</si>
  <si>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</si>
  <si>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</si>
  <si>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</si>
  <si>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</si>
  <si>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</si>
  <si>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</si>
  <si>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</si>
  <si>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</si>
  <si>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</si>
  <si>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</si>
  <si>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</si>
  <si>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</si>
  <si>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</si>
  <si>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</si>
  <si>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</si>
  <si>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</si>
  <si>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</si>
  <si>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</si>
  <si>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</si>
  <si>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</si>
  <si>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</si>
  <si>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</si>
  <si>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</si>
  <si>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</si>
  <si>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</si>
  <si>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</si>
  <si>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</si>
  <si>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</si>
  <si>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</si>
  <si>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</si>
  <si>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</si>
  <si>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</si>
  <si>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</si>
  <si>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</si>
  <si>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</si>
  <si>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</si>
  <si>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</si>
  <si>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</si>
  <si>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</si>
  <si>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</si>
  <si>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</si>
  <si>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</si>
  <si>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</si>
  <si>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</si>
  <si>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</si>
  <si>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</si>
  <si>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</si>
  <si>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</si>
  <si>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</si>
  <si>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</si>
  <si>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</si>
  <si>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</si>
  <si>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</si>
  <si>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</si>
  <si>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</si>
  <si>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</si>
  <si>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</si>
  <si>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</si>
  <si>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</si>
  <si>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</si>
  <si>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</si>
  <si>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</si>
  <si>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</si>
  <si>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</si>
  <si>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</si>
  <si>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</si>
  <si>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</si>
  <si>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</si>
  <si>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</si>
  <si>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</si>
  <si>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</si>
  <si>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</si>
  <si>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</si>
  <si>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</si>
  <si>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</si>
  <si>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</si>
  <si>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</si>
  <si>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</si>
  <si>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</si>
  <si>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</si>
  <si>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</si>
  <si>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</si>
  <si>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</si>
  <si>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</si>
  <si>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</si>
  <si>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</si>
  <si>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</si>
  <si>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</si>
  <si>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</si>
  <si>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</si>
  <si>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</si>
  <si>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</si>
  <si>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</si>
  <si>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</si>
  <si>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</si>
  <si>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</si>
  <si>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</si>
  <si>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</si>
  <si>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</si>
  <si>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</si>
  <si>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</si>
  <si>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</si>
  <si>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</si>
  <si>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</si>
  <si>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</si>
  <si>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</si>
  <si>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</si>
  <si>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</si>
  <si>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</si>
  <si>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</si>
  <si>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</si>
  <si>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</si>
  <si>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</si>
  <si>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</si>
  <si>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</si>
  <si>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</si>
  <si>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</si>
  <si>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</si>
  <si>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</si>
  <si>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</si>
  <si>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</si>
  <si>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</si>
  <si>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</si>
  <si>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</si>
  <si>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</si>
  <si>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</si>
  <si>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</si>
  <si>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</si>
  <si>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</si>
  <si>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</si>
  <si>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</si>
  <si>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</si>
  <si>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</si>
  <si>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</si>
  <si>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</si>
  <si>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</si>
  <si>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</si>
  <si>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</si>
  <si>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</si>
  <si>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</si>
  <si>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</si>
  <si>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</si>
  <si>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</si>
  <si>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</si>
  <si>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</si>
  <si>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</si>
  <si>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</si>
  <si>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</si>
  <si>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</si>
  <si>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</si>
  <si>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</si>
  <si>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</si>
  <si>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</si>
  <si>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</si>
  <si>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</si>
  <si>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</si>
  <si>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</si>
  <si>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</si>
  <si>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</si>
  <si>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</si>
  <si>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</si>
  <si>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</si>
  <si>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</si>
  <si>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</si>
  <si>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</si>
  <si>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</si>
  <si>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</si>
  <si>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</si>
  <si>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</si>
  <si>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</si>
  <si>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</si>
  <si>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</si>
  <si>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</si>
  <si>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</si>
  <si>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</si>
  <si>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</si>
  <si>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</si>
  <si>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</si>
  <si>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</si>
  <si>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</si>
  <si>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</si>
  <si>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</si>
  <si>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</si>
  <si>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</si>
  <si>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</si>
  <si>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</si>
  <si>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</si>
  <si>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</si>
  <si>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</si>
  <si>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</si>
  <si>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</si>
  <si>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</si>
  <si>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</si>
  <si>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</si>
  <si>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</si>
  <si>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</si>
  <si>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</si>
  <si>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</si>
  <si>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</si>
  <si>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</si>
  <si>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</si>
  <si>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</si>
  <si>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</si>
  <si>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</si>
  <si>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</si>
  <si>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</si>
  <si>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</si>
  <si>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</si>
  <si>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</si>
  <si>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</si>
  <si>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</si>
  <si>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</si>
  <si>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</si>
  <si>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</si>
  <si>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</si>
  <si>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</si>
  <si>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</si>
  <si>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</si>
  <si>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</si>
  <si>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</si>
  <si>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</si>
  <si>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</si>
  <si>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</si>
  <si>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</si>
  <si>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</si>
  <si>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</si>
  <si>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</si>
  <si>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</si>
  <si>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</si>
  <si>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</si>
  <si>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</si>
  <si>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</si>
  <si>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</si>
  <si>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</si>
  <si>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</si>
  <si>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</si>
  <si>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</si>
  <si>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</si>
  <si>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</si>
  <si>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</si>
  <si>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</si>
  <si>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</si>
  <si>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</si>
  <si>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</si>
  <si>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</si>
  <si>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</si>
  <si>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</si>
  <si>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</si>
  <si>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</si>
  <si>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</si>
  <si>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</si>
  <si>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</si>
  <si>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</si>
  <si>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</si>
  <si>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</si>
  <si>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</si>
  <si>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</si>
  <si>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</si>
  <si>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</si>
  <si>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</si>
  <si>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</si>
  <si>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</si>
  <si>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</si>
  <si>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</si>
  <si>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</si>
  <si>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</si>
  <si>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</si>
  <si>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</si>
  <si>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</si>
  <si>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</si>
  <si>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</si>
  <si>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</si>
  <si>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</si>
  <si>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</si>
  <si>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</si>
  <si>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</si>
  <si>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</si>
  <si>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</si>
  <si>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</si>
  <si>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</si>
  <si>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</si>
  <si>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</si>
  <si>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</si>
  <si>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</si>
  <si>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</si>
  <si>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</si>
  <si>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</si>
  <si>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</si>
  <si>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</si>
  <si>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</si>
  <si>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</si>
  <si>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</si>
  <si>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</si>
  <si>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</si>
  <si>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</si>
  <si>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</si>
  <si>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</si>
  <si>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</si>
  <si>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</si>
  <si>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</si>
  <si>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</si>
  <si>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</si>
  <si>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</si>
  <si>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</si>
  <si>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</si>
  <si>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</si>
  <si>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</si>
  <si>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</si>
  <si>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</si>
  <si>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</si>
  <si>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</si>
  <si>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</si>
  <si>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</si>
  <si>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</si>
  <si>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</si>
  <si>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</si>
  <si>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</si>
  <si>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</si>
  <si>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</si>
  <si>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</si>
  <si>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</si>
  <si>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</si>
  <si>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</si>
  <si>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</si>
  <si>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</si>
  <si>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</si>
  <si>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</si>
  <si>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</si>
  <si>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</si>
  <si>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</si>
  <si>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</si>
  <si>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</si>
  <si>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</si>
  <si>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</si>
  <si>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</si>
  <si>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</si>
  <si>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</si>
  <si>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</si>
  <si>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</si>
  <si>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</si>
  <si>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</si>
  <si>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</si>
  <si>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</si>
  <si>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</si>
  <si>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</si>
  <si>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</si>
  <si>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</si>
  <si>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</si>
  <si>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</si>
  <si>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</si>
  <si>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</si>
  <si>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</si>
  <si>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</si>
  <si>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</si>
  <si>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</si>
  <si>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</si>
  <si>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</si>
  <si>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</si>
  <si>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</si>
  <si>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</si>
  <si>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</si>
  <si>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</si>
  <si>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</si>
  <si>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</si>
  <si>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</si>
  <si>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</si>
  <si>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</si>
  <si>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</si>
  <si>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</si>
  <si>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</si>
  <si>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</si>
  <si>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</si>
  <si>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</si>
  <si>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</si>
  <si>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</si>
  <si>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</si>
  <si>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</si>
  <si>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</si>
  <si>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</si>
  <si>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</si>
  <si>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</si>
  <si>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</si>
  <si>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</si>
  <si>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</si>
  <si>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</si>
  <si>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</si>
  <si>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</si>
  <si>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</si>
  <si>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</si>
  <si>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</si>
  <si>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</si>
  <si>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</si>
  <si>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</si>
  <si>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</si>
  <si>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</si>
  <si>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</si>
  <si>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</si>
  <si>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</si>
  <si>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</si>
  <si>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</si>
  <si>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</si>
  <si>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</si>
  <si>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</si>
  <si>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</si>
  <si>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</si>
  <si>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</si>
  <si>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</si>
  <si>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</si>
  <si>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</si>
  <si>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</si>
  <si>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</si>
  <si>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</si>
  <si>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</si>
  <si>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</si>
  <si>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</si>
  <si>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</si>
  <si>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</si>
  <si>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</si>
  <si>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</si>
  <si>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</si>
  <si>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</si>
  <si>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</si>
  <si>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</si>
  <si>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</si>
  <si>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</si>
  <si>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</si>
  <si>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</si>
  <si>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</si>
  <si>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</si>
  <si>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</si>
  <si>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</si>
  <si>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</si>
  <si>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</si>
  <si>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</si>
  <si>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</si>
  <si>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</si>
  <si>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</si>
  <si>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</si>
  <si>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</si>
  <si>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</si>
  <si>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</si>
  <si>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</si>
  <si>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</si>
  <si>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</si>
  <si>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</si>
  <si>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</si>
  <si>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</si>
  <si>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</si>
  <si>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</si>
  <si>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</si>
  <si>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</si>
  <si>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</si>
  <si>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</si>
  <si>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</si>
  <si>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</si>
  <si>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</si>
  <si>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</si>
  <si>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</si>
  <si>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</si>
  <si>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</si>
  <si>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</si>
  <si>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</si>
  <si>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</si>
  <si>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</si>
  <si>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</si>
  <si>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</si>
  <si>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</si>
  <si>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</si>
  <si>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</si>
  <si>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</si>
  <si>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</si>
  <si>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</si>
  <si>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</si>
  <si>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</si>
  <si>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</si>
  <si>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</si>
  <si>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</si>
  <si>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</si>
  <si>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</si>
  <si>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</si>
  <si>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</si>
  <si>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</si>
  <si>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</si>
  <si>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</si>
  <si>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</si>
  <si>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</si>
  <si>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</si>
  <si>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</si>
  <si>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</si>
  <si>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</si>
  <si>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</si>
  <si>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</si>
  <si>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</si>
  <si>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</si>
  <si>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</si>
  <si>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</si>
  <si>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</si>
  <si>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</si>
  <si>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</si>
  <si>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</si>
  <si>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</si>
  <si>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</si>
  <si>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</si>
  <si>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</si>
  <si>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</si>
  <si>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</si>
  <si>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</si>
  <si>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</si>
  <si>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</si>
  <si>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</si>
  <si>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</si>
  <si>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</si>
  <si>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</si>
  <si>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</si>
  <si>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</si>
  <si>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</si>
  <si>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</si>
  <si>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</si>
  <si>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</si>
  <si>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</si>
  <si>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</si>
  <si>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</si>
  <si>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</si>
  <si>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</si>
  <si>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</si>
  <si>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</si>
  <si>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</si>
  <si>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</si>
  <si>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</si>
  <si>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</si>
  <si>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</si>
  <si>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</si>
  <si>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</si>
  <si>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</si>
  <si>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</si>
  <si>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</si>
  <si>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</si>
  <si>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</si>
  <si>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</si>
  <si>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</si>
  <si>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</si>
  <si>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</si>
  <si>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</si>
  <si>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</si>
  <si>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</si>
  <si>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</si>
  <si>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</si>
  <si>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</si>
  <si>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</si>
  <si>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</si>
  <si>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</si>
  <si>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</si>
  <si>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</si>
  <si>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</si>
  <si>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</si>
  <si>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</si>
  <si>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</si>
  <si>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</si>
  <si>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</si>
  <si>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</si>
  <si>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</si>
  <si>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</si>
  <si>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</si>
  <si>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</si>
  <si>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</si>
  <si>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</si>
  <si>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</si>
  <si>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</si>
  <si>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</si>
  <si>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</si>
  <si>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</si>
  <si>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</si>
  <si>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</si>
  <si>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</si>
  <si>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</si>
  <si>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</si>
  <si>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</si>
  <si>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</si>
  <si>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</si>
  <si>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</si>
  <si>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</si>
  <si>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</si>
  <si>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</si>
  <si>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</si>
  <si>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</si>
  <si>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</si>
  <si>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</si>
  <si>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</si>
  <si>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</si>
  <si>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</si>
  <si>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</si>
  <si>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</si>
  <si>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</si>
  <si>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</si>
  <si>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</si>
  <si>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</si>
  <si>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</si>
  <si>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</si>
  <si>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</si>
  <si>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</si>
  <si>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</si>
  <si>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</si>
  <si>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</si>
  <si>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</si>
  <si>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</si>
  <si>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</si>
  <si>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</si>
  <si>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</si>
  <si>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</si>
  <si>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</si>
  <si>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</si>
  <si>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</si>
  <si>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</si>
  <si>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</si>
  <si>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</si>
  <si>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</si>
  <si>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</si>
  <si>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</si>
  <si>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</si>
  <si>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</si>
  <si>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</si>
  <si>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</si>
  <si>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</si>
  <si>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</si>
  <si>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</si>
  <si>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</si>
  <si>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</si>
  <si>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</si>
  <si>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</si>
  <si>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</si>
  <si>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</si>
  <si>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</si>
  <si>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</si>
  <si>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</si>
  <si>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</si>
  <si>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</si>
  <si>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</si>
  <si>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</si>
  <si>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</si>
  <si>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</si>
  <si>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</si>
  <si>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</si>
  <si>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</si>
  <si>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</si>
  <si>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</si>
  <si>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</si>
  <si>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</si>
  <si>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</si>
  <si>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</si>
  <si>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</si>
  <si>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</si>
  <si>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</si>
  <si>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</si>
  <si>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</si>
  <si>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</si>
  <si>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</si>
  <si>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</si>
  <si>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</si>
  <si>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</si>
  <si>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</si>
  <si>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</si>
  <si>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</si>
  <si>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</si>
  <si>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</si>
  <si>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</si>
  <si>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</si>
  <si>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</si>
  <si>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</si>
  <si>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</si>
  <si>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</si>
  <si>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</si>
  <si>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</si>
  <si>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</si>
  <si>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</si>
  <si>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</si>
  <si>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</si>
  <si>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</si>
  <si>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</si>
  <si>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</si>
  <si>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</si>
  <si>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</si>
  <si>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</si>
  <si>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</si>
  <si>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</si>
  <si>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</si>
  <si>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</si>
  <si>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</si>
  <si>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</si>
  <si>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</si>
  <si>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</si>
  <si>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</si>
  <si>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</si>
  <si>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</si>
  <si>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</si>
  <si>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</si>
  <si>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</si>
  <si>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</si>
  <si>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</si>
  <si>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</si>
  <si>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</si>
  <si>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</si>
  <si>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</si>
  <si>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</si>
  <si>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</si>
  <si>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</si>
  <si>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</si>
  <si>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</si>
  <si>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</si>
  <si>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</si>
  <si>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</si>
  <si>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</si>
  <si>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</si>
  <si>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</si>
  <si>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</si>
  <si>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</si>
  <si>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</si>
  <si>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</si>
  <si>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</si>
  <si>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</si>
  <si>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</si>
  <si>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</si>
  <si>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</si>
  <si>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</si>
  <si>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</si>
  <si>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</si>
  <si>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</si>
  <si>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</si>
  <si>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</si>
  <si>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</si>
  <si>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</si>
  <si>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</si>
  <si>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</si>
  <si>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</si>
  <si>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</si>
  <si>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</si>
  <si>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</si>
  <si>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</si>
  <si>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</si>
  <si>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</si>
  <si>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</si>
  <si>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</si>
  <si>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</si>
  <si>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</si>
  <si>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</si>
  <si>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</si>
  <si>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</si>
  <si>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</si>
  <si>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</si>
  <si>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</si>
  <si>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</si>
  <si>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</si>
  <si>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</si>
  <si>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</si>
  <si>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</si>
  <si>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</si>
  <si>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</si>
  <si>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</si>
  <si>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</si>
  <si>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</si>
  <si>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</si>
  <si>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</si>
  <si>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</si>
  <si>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</si>
  <si>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</si>
  <si>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</si>
  <si>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</si>
  <si>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</si>
  <si>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</si>
  <si>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</si>
  <si>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</si>
  <si>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</si>
  <si>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</si>
  <si>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</si>
  <si>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</si>
  <si>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</si>
  <si>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</si>
  <si>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</si>
  <si>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</si>
  <si>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</si>
  <si>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</si>
  <si>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</si>
  <si>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</si>
  <si>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</si>
  <si>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</si>
  <si>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</si>
  <si>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</si>
  <si>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</si>
  <si>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</si>
  <si>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</si>
  <si>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</si>
  <si>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</si>
  <si>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</si>
  <si>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</si>
  <si>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</si>
  <si>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</si>
  <si>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</si>
  <si>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</si>
  <si>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</si>
  <si>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</si>
  <si>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</si>
  <si>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</si>
  <si>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</si>
  <si>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</si>
  <si>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</si>
  <si>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</si>
  <si>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</si>
  <si>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</si>
  <si>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</si>
  <si>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</si>
  <si>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</si>
  <si>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</si>
  <si>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</si>
  <si>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</si>
  <si>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</si>
  <si>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</si>
  <si>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</si>
  <si>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</si>
  <si>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</si>
  <si>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</si>
  <si>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</si>
  <si>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</si>
  <si>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</si>
  <si>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</si>
  <si>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</si>
  <si>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</si>
  <si>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</si>
  <si>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</si>
  <si>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</si>
  <si>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</si>
  <si>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</si>
  <si>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</si>
  <si>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</si>
  <si>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</si>
  <si>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</si>
  <si>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</si>
  <si>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</si>
  <si>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</si>
  <si>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</si>
  <si>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</si>
  <si>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</si>
  <si>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</si>
  <si>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</si>
  <si>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</si>
  <si>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</si>
  <si>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</si>
  <si>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</si>
  <si>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</si>
  <si>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</si>
  <si>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</si>
  <si>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</si>
  <si>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</si>
  <si>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</si>
  <si>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</si>
  <si>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</si>
  <si>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</si>
  <si>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</si>
  <si>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</si>
  <si>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</si>
  <si>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</si>
  <si>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</si>
  <si>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</si>
  <si>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</si>
  <si>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</si>
  <si>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</si>
  <si>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</si>
  <si>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</si>
  <si>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</si>
  <si>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</si>
  <si>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</si>
  <si>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</si>
  <si>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</si>
  <si>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</si>
  <si>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</si>
  <si>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</si>
  <si>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</si>
  <si>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</si>
  <si>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</si>
  <si>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</si>
  <si>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</si>
  <si>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</si>
  <si>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</si>
  <si>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</si>
  <si>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</si>
  <si>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</si>
  <si>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</si>
  <si>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</si>
  <si>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</si>
  <si>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</si>
  <si>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</si>
  <si>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</si>
  <si>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</si>
  <si>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</si>
  <si>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</si>
  <si>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</si>
  <si>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</si>
  <si>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</si>
  <si>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</si>
  <si>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</si>
  <si>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</si>
  <si>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</si>
  <si>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</si>
  <si>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</si>
  <si>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</si>
  <si>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</si>
  <si>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</si>
  <si>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</si>
  <si>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</si>
  <si>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</si>
  <si>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</si>
  <si>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</si>
  <si>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</si>
  <si>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</si>
  <si>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</si>
  <si>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</si>
  <si>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</si>
  <si>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</si>
  <si>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</si>
  <si>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</si>
  <si>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</si>
  <si>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</si>
  <si>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</si>
  <si>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</si>
  <si>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</si>
  <si>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</si>
  <si>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</si>
  <si>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</si>
  <si>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</si>
  <si>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</si>
  <si>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</si>
  <si>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</si>
  <si>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</si>
  <si>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</si>
  <si>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</si>
  <si>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</si>
  <si>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</si>
  <si>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</si>
  <si>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</si>
  <si>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</si>
  <si>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</si>
  <si>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</si>
  <si>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</si>
  <si>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</si>
  <si>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</si>
  <si>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</si>
  <si>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</si>
  <si>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</si>
  <si>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</si>
  <si>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</si>
  <si>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</si>
  <si>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</si>
  <si>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</si>
  <si>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</si>
  <si>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</si>
  <si>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</si>
  <si>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</si>
  <si>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</si>
  <si>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</si>
  <si>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</si>
  <si>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</si>
  <si>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</si>
  <si>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</si>
  <si>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</si>
  <si>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</si>
  <si>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</si>
  <si>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</si>
  <si>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</si>
  <si>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</si>
  <si>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</si>
  <si>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</si>
  <si>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</si>
  <si>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</si>
  <si>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</si>
  <si>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</si>
  <si>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</si>
  <si>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</si>
  <si>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</si>
  <si>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</si>
  <si>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</si>
  <si>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</si>
  <si>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</si>
  <si>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</si>
  <si>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</si>
  <si>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</si>
  <si>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</si>
  <si>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</si>
  <si>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</si>
  <si>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</si>
  <si>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</si>
  <si>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</si>
  <si>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</si>
  <si>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</si>
  <si>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</si>
  <si>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</si>
  <si>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</si>
  <si>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</si>
  <si>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</si>
  <si>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</si>
  <si>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</si>
  <si>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</si>
  <si>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</si>
  <si>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</si>
  <si>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</si>
  <si>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</si>
  <si>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</si>
  <si>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</si>
  <si>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</si>
  <si>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</si>
  <si>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</si>
  <si>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</si>
  <si>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</si>
  <si>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</si>
  <si>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</si>
  <si>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</si>
  <si>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</si>
  <si>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</si>
  <si>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</si>
  <si>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</si>
  <si>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</si>
  <si>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</si>
  <si>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</si>
  <si>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</si>
  <si>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</si>
  <si>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</si>
  <si>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</si>
  <si>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</si>
  <si>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</si>
  <si>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</si>
  <si>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</si>
  <si>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</si>
  <si>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</si>
  <si>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</si>
  <si>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</si>
  <si>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</si>
  <si>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</si>
  <si>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</si>
  <si>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</si>
  <si>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</si>
  <si>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</si>
  <si>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</si>
  <si>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</si>
  <si>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</si>
  <si>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</si>
  <si>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</si>
  <si>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</si>
  <si>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</si>
  <si>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</si>
  <si>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</si>
  <si>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</si>
  <si>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</si>
  <si>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</si>
  <si>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</si>
  <si>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</si>
  <si>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</si>
  <si>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</si>
  <si>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</si>
  <si>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</si>
  <si>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</si>
  <si>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</si>
  <si>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</si>
  <si>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</si>
  <si>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</si>
  <si>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</si>
  <si>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</si>
  <si>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</si>
  <si>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</si>
  <si>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</si>
  <si>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</si>
  <si>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</si>
  <si>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</si>
  <si>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</si>
  <si>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</si>
  <si>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</si>
  <si>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</si>
  <si>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</si>
  <si>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</si>
  <si>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</si>
  <si>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</si>
  <si>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</si>
  <si>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</si>
  <si>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</si>
  <si>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</si>
  <si>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</si>
  <si>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</si>
  <si>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</si>
  <si>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</si>
  <si>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</si>
  <si>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</si>
  <si>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</si>
  <si>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</si>
  <si>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</si>
  <si>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</si>
  <si>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</si>
  <si>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</si>
  <si>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</si>
  <si>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</si>
  <si>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</si>
  <si>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</si>
  <si>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</si>
  <si>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</si>
  <si>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</si>
  <si>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</si>
  <si>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</si>
  <si>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</si>
  <si>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</si>
  <si>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</si>
  <si>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</si>
  <si>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</si>
  <si>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</si>
  <si>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</si>
  <si>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</si>
  <si>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</si>
  <si>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</si>
  <si>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</si>
  <si>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</si>
  <si>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</si>
  <si>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</si>
  <si>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</si>
  <si>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</si>
  <si>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</si>
  <si>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</si>
  <si>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</si>
  <si>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</si>
  <si>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</si>
  <si>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</si>
  <si>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</si>
  <si>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</si>
  <si>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</si>
  <si>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</si>
  <si>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</si>
  <si>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</si>
  <si>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</si>
  <si>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</si>
  <si>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</si>
  <si>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</si>
  <si>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</si>
  <si>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</si>
  <si>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</si>
  <si>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</si>
  <si>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</si>
  <si>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</si>
  <si>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</si>
  <si>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</si>
  <si>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</si>
  <si>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</si>
  <si>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</si>
  <si>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</si>
  <si>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</si>
  <si>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</si>
  <si>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</si>
  <si>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</si>
  <si>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</si>
  <si>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</si>
  <si>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</si>
  <si>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</si>
  <si>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</si>
  <si>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</si>
  <si>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</si>
  <si>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</si>
  <si>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</si>
  <si>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</si>
  <si>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</si>
  <si>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</si>
  <si>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</si>
  <si>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</si>
  <si>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</si>
  <si>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</si>
  <si>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</si>
  <si>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</si>
  <si>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</si>
  <si>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</si>
  <si>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</si>
  <si>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</si>
  <si>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</si>
  <si>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</si>
  <si>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</si>
  <si>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</si>
  <si>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</si>
  <si>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</si>
  <si>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</si>
  <si>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</si>
  <si>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</si>
  <si>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</si>
  <si>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</si>
  <si>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</si>
  <si>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</si>
  <si>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</si>
  <si>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</si>
  <si>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</si>
  <si>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</si>
  <si>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</si>
  <si>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</si>
  <si>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</si>
  <si>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</si>
  <si>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</si>
  <si>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</si>
  <si>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</si>
  <si>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</si>
  <si>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</si>
  <si>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</si>
  <si>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</si>
  <si>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</si>
  <si>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</si>
  <si>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</si>
  <si>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</si>
  <si>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</si>
  <si>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</si>
  <si>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</si>
  <si>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</si>
  <si>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</si>
  <si>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</si>
  <si>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</si>
  <si>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</si>
  <si>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</si>
  <si>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</si>
  <si>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</si>
  <si>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</si>
  <si>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</si>
  <si>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</si>
  <si>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</si>
  <si>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</si>
  <si>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</si>
  <si>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</si>
  <si>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</si>
  <si>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</si>
  <si>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</si>
  <si>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</si>
  <si>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</si>
  <si>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</si>
  <si>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</si>
  <si>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</si>
  <si>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</si>
  <si>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</si>
  <si>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</si>
  <si>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</si>
  <si>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</si>
  <si>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</si>
  <si>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</si>
  <si>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</si>
  <si>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</si>
  <si>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</si>
  <si>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</si>
  <si>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</si>
  <si>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</si>
  <si>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</si>
  <si>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</si>
  <si>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</si>
  <si>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</si>
  <si>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</si>
  <si>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</si>
  <si>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</si>
  <si>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</si>
  <si>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</si>
  <si>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</si>
  <si>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</si>
  <si>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</si>
  <si>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</si>
  <si>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</si>
  <si>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</si>
  <si>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</si>
  <si>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</si>
  <si>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</si>
  <si>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</si>
  <si>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</si>
  <si>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</si>
  <si>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</si>
  <si>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</si>
  <si>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</si>
  <si>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</si>
  <si>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</si>
  <si>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</si>
  <si>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</si>
  <si>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</si>
  <si>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</si>
  <si>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</si>
  <si>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</si>
  <si>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</si>
  <si>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</si>
  <si>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</si>
  <si>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</si>
  <si>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</si>
  <si>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</si>
  <si>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</si>
  <si>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</si>
  <si>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</si>
  <si>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</si>
  <si>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</si>
  <si>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</si>
  <si>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</si>
  <si>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</si>
  <si>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</si>
  <si>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</si>
  <si>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</si>
  <si>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</si>
  <si>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</si>
  <si>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</si>
  <si>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</si>
  <si>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</si>
  <si>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</si>
  <si>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</si>
  <si>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</si>
  <si>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</si>
  <si>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</si>
  <si>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</si>
  <si>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</si>
  <si>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</si>
  <si>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</si>
  <si>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</si>
  <si>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</si>
  <si>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</si>
  <si>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</si>
  <si>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</si>
  <si>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</si>
  <si>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</si>
  <si>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</si>
  <si>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</si>
  <si>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</si>
  <si>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</si>
  <si>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</si>
  <si>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</si>
  <si>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</si>
  <si>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</si>
  <si>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</si>
  <si>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</si>
  <si>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</si>
  <si>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</si>
  <si>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</si>
  <si>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</si>
  <si>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</si>
  <si>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</si>
  <si>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</si>
  <si>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</si>
  <si>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</si>
  <si>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</si>
  <si>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</si>
  <si>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</si>
  <si>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</si>
  <si>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</si>
  <si>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</si>
  <si>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</si>
  <si>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</si>
  <si>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</si>
  <si>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</si>
  <si>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</si>
  <si>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</si>
  <si>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</si>
  <si>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</si>
  <si>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</si>
  <si>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</si>
  <si>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</si>
  <si>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</si>
  <si>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</si>
  <si>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</si>
  <si>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</si>
  <si>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</si>
  <si>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</si>
  <si>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</si>
  <si>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</si>
  <si>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</si>
  <si>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</si>
  <si>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</si>
  <si>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</si>
  <si>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</si>
  <si>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</si>
  <si>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</si>
  <si>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</si>
  <si>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</si>
  <si>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</si>
  <si>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</si>
  <si>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</si>
  <si>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</si>
  <si>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</si>
  <si>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</si>
  <si>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</si>
  <si>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</si>
  <si>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</si>
  <si>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</si>
  <si>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</si>
  <si>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</si>
  <si>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</si>
  <si>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</si>
  <si>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</si>
  <si>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</si>
  <si>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</si>
  <si>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</si>
  <si>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</si>
  <si>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</si>
  <si>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</si>
  <si>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</si>
  <si>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</si>
  <si>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</si>
  <si>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</si>
  <si>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</si>
  <si>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</si>
  <si>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</si>
  <si>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</si>
  <si>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</si>
  <si>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</si>
  <si>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</si>
  <si>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</si>
  <si>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</si>
  <si>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</si>
  <si>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</si>
  <si>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</si>
  <si>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</si>
  <si>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</si>
  <si>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</si>
  <si>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</si>
  <si>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</si>
  <si>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</si>
  <si>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</si>
  <si>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</si>
  <si>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</si>
  <si>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</si>
  <si>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</si>
  <si>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</si>
  <si>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</si>
  <si>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</si>
  <si>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</si>
  <si>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</si>
  <si>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</si>
  <si>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</si>
  <si>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</si>
  <si>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</si>
  <si>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</si>
  <si>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</si>
  <si>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</si>
  <si>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</si>
  <si>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</si>
  <si>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</si>
  <si>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</si>
  <si>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</si>
  <si>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</si>
  <si>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</si>
  <si>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</si>
  <si>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</si>
  <si>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</si>
  <si>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</si>
  <si>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</si>
  <si>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</si>
  <si>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</si>
  <si>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</si>
  <si>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</si>
  <si>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</si>
  <si>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</si>
  <si>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</si>
  <si>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</si>
  <si>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</si>
  <si>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</si>
  <si>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</si>
  <si>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</si>
  <si>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</si>
  <si>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</si>
  <si>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</si>
  <si>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</si>
  <si>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</si>
  <si>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</si>
  <si>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</si>
  <si>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</si>
  <si>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</si>
  <si>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</si>
  <si>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</si>
  <si>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</si>
  <si>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</si>
  <si>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</si>
  <si>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</si>
  <si>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</si>
  <si>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</si>
  <si>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</si>
  <si>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</si>
  <si>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</si>
  <si>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</si>
  <si>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</si>
  <si>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</si>
  <si>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</si>
  <si>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</si>
  <si>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</si>
  <si>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</si>
  <si>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</si>
  <si>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</si>
  <si>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</si>
  <si>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</si>
  <si>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</si>
  <si>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</si>
  <si>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</si>
  <si>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</si>
  <si>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</si>
  <si>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</si>
  <si>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</si>
  <si>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</si>
  <si>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</si>
  <si>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</si>
  <si>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</si>
  <si>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</si>
  <si>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</si>
  <si>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</si>
  <si>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</si>
  <si>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</si>
  <si>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</si>
  <si>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</si>
  <si>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</si>
  <si>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</si>
  <si>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</si>
  <si>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</si>
  <si>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</si>
  <si>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</si>
  <si>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</si>
  <si>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</si>
  <si>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</si>
  <si>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</si>
  <si>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</si>
  <si>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</si>
  <si>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</si>
  <si>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</si>
  <si>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</si>
  <si>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</si>
  <si>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</si>
  <si>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</si>
  <si>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</si>
  <si>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</si>
  <si>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</si>
  <si>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</si>
  <si>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</si>
  <si>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</si>
  <si>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</si>
  <si>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</si>
  <si>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</si>
  <si>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</si>
  <si>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</si>
  <si>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</si>
  <si>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</si>
  <si>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</si>
  <si>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</si>
  <si>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</si>
  <si>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</si>
  <si>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</si>
  <si>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</si>
  <si>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</si>
  <si>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</si>
  <si>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</si>
  <si>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</si>
  <si>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</si>
  <si>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</si>
  <si>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</si>
  <si>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</si>
  <si>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</si>
  <si>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</si>
  <si>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</si>
  <si>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</si>
  <si>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</si>
  <si>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</si>
  <si>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</si>
  <si>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</si>
  <si>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</si>
  <si>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</si>
  <si>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</si>
  <si>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</si>
  <si>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</si>
  <si>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</si>
  <si>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</si>
  <si>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</si>
  <si>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</si>
  <si>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</si>
  <si>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</si>
  <si>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</si>
  <si>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</si>
  <si>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</si>
  <si>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</si>
  <si>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</si>
  <si>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</si>
  <si>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</si>
  <si>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</si>
  <si>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</si>
  <si>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</si>
  <si>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</si>
  <si>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</si>
  <si>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</si>
  <si>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</si>
  <si>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</si>
  <si>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</si>
  <si>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</si>
  <si>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</si>
  <si>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</si>
  <si>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</si>
  <si>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</si>
  <si>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</si>
  <si>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</si>
  <si>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</si>
  <si>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</si>
  <si>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</si>
  <si>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</si>
  <si>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</si>
  <si>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</si>
  <si>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</si>
  <si>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</si>
  <si>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</si>
  <si>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</si>
  <si>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</si>
  <si>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</si>
  <si>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</si>
  <si>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</si>
  <si>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</si>
  <si>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</si>
  <si>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</si>
  <si>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</si>
  <si>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</si>
  <si>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</si>
  <si>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</si>
  <si>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</si>
  <si>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</si>
  <si>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</si>
  <si>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</si>
  <si>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</si>
  <si>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</si>
  <si>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</si>
  <si>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</si>
  <si>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</si>
  <si>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</si>
  <si>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</si>
  <si>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</si>
  <si>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</si>
  <si>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</si>
  <si>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</si>
  <si>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</si>
  <si>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</si>
  <si>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</si>
  <si>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</si>
  <si>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</si>
  <si>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</si>
  <si>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</si>
  <si>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</si>
  <si>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</si>
  <si>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</si>
  <si>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</si>
  <si>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</si>
  <si>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</si>
  <si>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</si>
  <si>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</si>
  <si>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</si>
  <si>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</si>
  <si>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</si>
  <si>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</si>
  <si>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</si>
  <si>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</si>
  <si>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</si>
  <si>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</si>
  <si>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</si>
  <si>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</si>
  <si>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</si>
  <si>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</si>
  <si>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</si>
  <si>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</si>
  <si>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</si>
  <si>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</si>
  <si>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</si>
  <si>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</si>
  <si>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</si>
  <si>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</si>
  <si>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</si>
  <si>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</si>
  <si>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</si>
  <si>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</si>
  <si>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</si>
  <si>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</si>
  <si>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</si>
  <si>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</si>
  <si>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</si>
  <si>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</si>
  <si>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</si>
  <si>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</si>
  <si>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</si>
  <si>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</si>
  <si>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</si>
  <si>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</si>
  <si>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</si>
  <si>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</si>
  <si>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</si>
  <si>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</si>
  <si>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</si>
  <si>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</si>
  <si>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</si>
  <si>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</si>
  <si>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</si>
  <si>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</si>
  <si>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</si>
  <si>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</si>
  <si>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</si>
  <si>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</si>
  <si>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</si>
  <si>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</si>
  <si>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</si>
  <si>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</si>
  <si>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</si>
  <si>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</si>
  <si>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</si>
  <si>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</si>
  <si>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</si>
  <si>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</si>
  <si>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</si>
  <si>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</si>
  <si>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</si>
  <si>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</si>
  <si>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</si>
  <si>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</si>
  <si>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</si>
  <si>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</si>
  <si>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</si>
  <si>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</si>
  <si>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</si>
  <si>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</si>
  <si>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</si>
  <si>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</si>
  <si>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</si>
  <si>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</si>
  <si>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</si>
  <si>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</si>
  <si>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</si>
  <si>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</si>
  <si>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</si>
  <si>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</si>
  <si>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</si>
  <si>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</si>
  <si>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</si>
  <si>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</si>
  <si>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</si>
  <si>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</si>
  <si>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</si>
  <si>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</si>
  <si>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</si>
  <si>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</si>
  <si>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</si>
  <si>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</si>
  <si>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</si>
  <si>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</si>
  <si>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</si>
  <si>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</si>
  <si>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</si>
  <si>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</si>
  <si>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</si>
  <si>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</si>
  <si>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</si>
  <si>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</si>
  <si>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</si>
  <si>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</si>
  <si>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</si>
  <si>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</si>
  <si>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</si>
  <si>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</si>
  <si>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</si>
  <si>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</si>
  <si>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</si>
  <si>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</si>
  <si>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</si>
  <si>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</si>
  <si>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</si>
  <si>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</si>
  <si>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</si>
  <si>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</si>
  <si>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</si>
  <si>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</si>
  <si>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</si>
  <si>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</si>
  <si>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</si>
  <si>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</si>
  <si>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</si>
  <si>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</si>
  <si>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</si>
  <si>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</si>
  <si>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</si>
  <si>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</si>
  <si>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</si>
  <si>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</si>
  <si>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</si>
  <si>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</si>
  <si>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</si>
  <si>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</si>
  <si>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</si>
  <si>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</si>
  <si>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</si>
  <si>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</si>
  <si>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</si>
  <si>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</si>
  <si>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</si>
  <si>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</si>
  <si>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</si>
  <si>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</si>
  <si>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</si>
  <si>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</si>
  <si>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</si>
  <si>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</si>
  <si>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</si>
  <si>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</si>
  <si>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</si>
  <si>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</si>
  <si>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</si>
  <si>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</si>
  <si>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</si>
  <si>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</si>
  <si>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</si>
  <si>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</si>
  <si>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</si>
  <si>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</si>
  <si>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</si>
  <si>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</si>
  <si>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</si>
  <si>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</si>
  <si>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</si>
  <si>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</si>
  <si>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</si>
  <si>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</si>
  <si>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</si>
  <si>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</si>
  <si>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</si>
  <si>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</si>
  <si>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</si>
  <si>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</si>
  <si>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</si>
  <si>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</si>
  <si>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</si>
  <si>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</si>
  <si>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</si>
  <si>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</si>
  <si>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</si>
  <si>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</si>
  <si>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</si>
  <si>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</si>
  <si>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</si>
  <si>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</si>
  <si>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</si>
  <si>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</si>
  <si>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</si>
  <si>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</si>
  <si>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</si>
  <si>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</si>
  <si>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</si>
  <si>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</si>
  <si>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</si>
  <si>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</si>
  <si>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</si>
  <si>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</si>
  <si>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</si>
  <si>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</si>
  <si>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</si>
  <si>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</si>
  <si>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</si>
  <si>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</si>
  <si>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</si>
  <si>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</si>
  <si>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</si>
  <si>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</si>
  <si>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</si>
  <si>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</si>
  <si>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</si>
  <si>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</si>
  <si>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</si>
  <si>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</si>
  <si>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</si>
  <si>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</si>
  <si>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</si>
  <si>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</si>
  <si>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</si>
  <si>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</si>
  <si>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</si>
  <si>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</si>
  <si>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</si>
  <si>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</si>
  <si>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</si>
  <si>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</si>
  <si>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</si>
  <si>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</si>
  <si>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</si>
  <si>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</si>
  <si>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</si>
  <si>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</si>
  <si>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</si>
  <si>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</si>
  <si>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</si>
  <si>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</si>
  <si>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</si>
  <si>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</si>
  <si>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</si>
  <si>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</si>
  <si>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</si>
  <si>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</si>
  <si>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</si>
  <si>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</si>
  <si>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</si>
  <si>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</si>
  <si>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</si>
  <si>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</si>
  <si>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</si>
  <si>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</si>
  <si>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</si>
  <si>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</si>
  <si>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</si>
  <si>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</si>
  <si>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</si>
  <si>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</si>
  <si>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</si>
  <si>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</si>
  <si>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</si>
  <si>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</si>
  <si>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</si>
  <si>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</si>
  <si>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</si>
  <si>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</si>
  <si>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</si>
  <si>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</si>
  <si>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</si>
  <si>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</si>
  <si>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</si>
  <si>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</si>
  <si>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</si>
  <si>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</si>
  <si>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</si>
  <si>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</si>
  <si>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</si>
  <si>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</si>
  <si>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</si>
  <si>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</si>
  <si>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</si>
  <si>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</si>
  <si>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</si>
  <si>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</si>
  <si>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</si>
  <si>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</si>
  <si>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</si>
  <si>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</si>
  <si>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</si>
  <si>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</si>
  <si>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</si>
  <si>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</si>
  <si>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</si>
  <si>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</si>
  <si>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</si>
  <si>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</si>
  <si>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</si>
  <si>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</si>
  <si>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</si>
  <si>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</si>
  <si>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</si>
  <si>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</si>
  <si>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</si>
  <si>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</si>
  <si>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</si>
  <si>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</si>
  <si>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</si>
  <si>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</si>
  <si>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</si>
  <si>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</si>
  <si>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</si>
  <si>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</si>
  <si>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</si>
  <si>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</si>
  <si>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</si>
  <si>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</si>
  <si>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</si>
  <si>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</si>
  <si>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</si>
  <si>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</si>
  <si>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</si>
  <si>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</si>
  <si>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</si>
  <si>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</si>
  <si>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</si>
  <si>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</si>
  <si>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</si>
  <si>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</si>
  <si>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</si>
  <si>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</si>
  <si>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</si>
  <si>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</si>
  <si>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</si>
  <si>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</si>
  <si>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</si>
  <si>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</si>
  <si>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</si>
  <si>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</si>
  <si>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</si>
  <si>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</si>
  <si>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</si>
  <si>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</si>
  <si>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</si>
  <si>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</si>
  <si>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</si>
  <si>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</si>
  <si>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</si>
  <si>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</si>
  <si>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</si>
  <si>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</si>
  <si>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</si>
  <si>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</si>
  <si>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</si>
  <si>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</si>
  <si>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</si>
  <si>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</si>
  <si>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</si>
  <si>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</si>
  <si>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</si>
  <si>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</si>
  <si>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</si>
  <si>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</si>
  <si>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</si>
  <si>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</si>
  <si>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</si>
  <si>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</si>
  <si>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</si>
  <si>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</si>
  <si>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</si>
  <si>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</si>
  <si>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</si>
  <si>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</si>
  <si>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</si>
  <si>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</si>
  <si>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</si>
  <si>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</si>
  <si>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</si>
  <si>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</si>
  <si>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</si>
  <si>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</si>
  <si>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</si>
  <si>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</si>
  <si>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</si>
  <si>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</si>
  <si>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</si>
  <si>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</si>
  <si>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</si>
  <si>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</si>
  <si>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</si>
  <si>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</si>
  <si>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</si>
  <si>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</si>
  <si>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</si>
  <si>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</si>
  <si>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</si>
  <si>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</si>
  <si>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</si>
  <si>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</si>
  <si>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</si>
  <si>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</si>
  <si>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</si>
  <si>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</si>
  <si>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</si>
  <si>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</si>
  <si>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</si>
  <si>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</si>
  <si>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</si>
  <si>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</si>
  <si>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</si>
  <si>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</si>
  <si>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</si>
  <si>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</si>
  <si>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</si>
  <si>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</si>
  <si>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</si>
  <si>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</si>
  <si>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</si>
  <si>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</si>
  <si>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</si>
  <si>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</si>
  <si>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</si>
  <si>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</si>
  <si>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</si>
  <si>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</si>
  <si>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</si>
  <si>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</si>
  <si>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</si>
  <si>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</si>
  <si>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</si>
  <si>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</si>
  <si>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</si>
  <si>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</si>
  <si>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</si>
  <si>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</si>
  <si>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</si>
  <si>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</si>
  <si>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</si>
  <si>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</si>
  <si>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</si>
  <si>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</si>
  <si>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</si>
  <si>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</si>
  <si>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</si>
  <si>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</si>
  <si>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</si>
  <si>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</si>
  <si>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</si>
  <si>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</si>
  <si>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</si>
  <si>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</si>
  <si>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</si>
  <si>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</si>
  <si>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</si>
  <si>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</si>
  <si>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</si>
  <si>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</si>
  <si>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</si>
  <si>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</si>
  <si>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</si>
  <si>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</si>
  <si>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</si>
  <si>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</si>
  <si>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</si>
  <si>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</si>
  <si>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</si>
  <si>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</si>
  <si>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</si>
  <si>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</si>
  <si>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</si>
  <si>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</si>
  <si>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</si>
  <si>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</si>
  <si>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</si>
  <si>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</si>
  <si>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</si>
  <si>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</si>
  <si>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</si>
  <si>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</si>
  <si>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</si>
  <si>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</si>
  <si>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</si>
  <si>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</si>
  <si>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</si>
  <si>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</si>
  <si>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</si>
  <si>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</si>
  <si>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</si>
  <si>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</si>
  <si>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</si>
  <si>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</si>
  <si>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</si>
  <si>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</si>
  <si>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</si>
  <si>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</si>
  <si>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</si>
  <si>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</si>
  <si>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</si>
  <si>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</si>
  <si>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</si>
  <si>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</si>
  <si>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</si>
  <si>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</si>
  <si>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</si>
  <si>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</si>
  <si>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</si>
  <si>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</si>
  <si>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</si>
  <si>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</si>
  <si>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</si>
  <si>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</si>
  <si>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</si>
  <si>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</si>
  <si>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</si>
  <si>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</si>
  <si>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</si>
  <si>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</si>
  <si>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</si>
  <si>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</si>
  <si>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</si>
  <si>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</si>
  <si>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</si>
  <si>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</si>
  <si>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</si>
  <si>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</si>
  <si>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</si>
  <si>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</si>
  <si>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</si>
  <si>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</si>
  <si>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</si>
  <si>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</si>
  <si>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</si>
  <si>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</si>
  <si>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</si>
  <si>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</si>
  <si>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</si>
  <si>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</si>
  <si>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</si>
  <si>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</si>
  <si>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</si>
  <si>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</si>
  <si>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</si>
  <si>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</si>
  <si>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</si>
  <si>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</si>
  <si>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</si>
  <si>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</si>
  <si>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</si>
  <si>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</si>
  <si>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</si>
  <si>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</si>
  <si>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</si>
  <si>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</si>
  <si>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</si>
  <si>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</si>
  <si>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</si>
  <si>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</si>
  <si>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</si>
  <si>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</si>
  <si>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</si>
  <si>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</si>
  <si>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</si>
  <si>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</si>
  <si>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</si>
  <si>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</si>
  <si>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</si>
  <si>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</si>
  <si>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</si>
  <si>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</si>
  <si>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</si>
  <si>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</si>
  <si>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</si>
  <si>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</si>
  <si>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</si>
  <si>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</si>
  <si>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</si>
  <si>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</si>
  <si>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</si>
  <si>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</si>
  <si>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</si>
  <si>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</si>
  <si>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</si>
  <si>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</si>
  <si>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</si>
  <si>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</si>
  <si>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</si>
  <si>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</si>
  <si>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</si>
  <si>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</si>
  <si>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</si>
  <si>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</si>
  <si>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</si>
  <si>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</si>
  <si>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</si>
  <si>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</si>
  <si>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</si>
  <si>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</si>
  <si>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</si>
  <si>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</si>
  <si>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</si>
  <si>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</si>
  <si>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</si>
  <si>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</si>
  <si>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</si>
  <si>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</si>
  <si>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</si>
  <si>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</si>
  <si>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</si>
  <si>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</si>
  <si>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</si>
  <si>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</si>
  <si>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</si>
  <si>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</si>
  <si>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</si>
  <si>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</si>
  <si>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</si>
  <si>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</si>
  <si>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</si>
  <si>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</si>
  <si>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</si>
  <si>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</si>
  <si>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</si>
  <si>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</si>
  <si>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</si>
  <si>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</si>
  <si>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</si>
  <si>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</si>
  <si>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</si>
  <si>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</si>
  <si>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</si>
  <si>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</si>
  <si>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</si>
  <si>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</si>
  <si>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</si>
  <si>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</si>
  <si>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</si>
  <si>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</si>
  <si>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</si>
  <si>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</si>
  <si>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</si>
  <si>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</si>
  <si>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</si>
  <si>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</si>
  <si>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</si>
  <si>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</si>
  <si>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</si>
  <si>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</si>
  <si>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</si>
  <si>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</si>
  <si>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</si>
  <si>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</si>
  <si>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</si>
  <si>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</si>
  <si>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</si>
  <si>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</si>
  <si>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</si>
  <si>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</si>
  <si>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</si>
  <si>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</si>
  <si>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</si>
  <si>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</si>
  <si>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</si>
  <si>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</si>
  <si>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</si>
  <si>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</si>
  <si>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</si>
  <si>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</si>
  <si>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</si>
  <si>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</si>
  <si>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</si>
  <si>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</si>
  <si>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</si>
  <si>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</si>
  <si>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</si>
  <si>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</si>
  <si>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</si>
  <si>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</si>
  <si>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</si>
  <si>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</si>
  <si>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</si>
  <si>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</si>
  <si>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</si>
  <si>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</si>
  <si>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</si>
  <si>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</si>
  <si>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</si>
  <si>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</si>
  <si>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</si>
  <si>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</si>
  <si>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</si>
  <si>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</si>
  <si>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</si>
  <si>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</si>
  <si>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</si>
  <si>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</si>
  <si>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</si>
  <si>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</si>
  <si>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</si>
  <si>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</si>
  <si>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</si>
  <si>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</si>
  <si>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</si>
  <si>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</si>
  <si>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</si>
  <si>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</si>
  <si>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</si>
  <si>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</si>
  <si>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</si>
  <si>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</si>
  <si>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</si>
  <si>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</si>
  <si>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</si>
  <si>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</si>
  <si>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</si>
  <si>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</si>
  <si>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</si>
  <si>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</si>
  <si>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</si>
  <si>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</si>
  <si>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</si>
  <si>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</si>
  <si>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</si>
  <si>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</si>
  <si>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</si>
  <si>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</si>
  <si>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</si>
  <si>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</si>
  <si>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</si>
  <si>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</si>
  <si>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</si>
  <si>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</si>
  <si>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</si>
  <si>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</si>
  <si>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</si>
  <si>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</si>
  <si>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</si>
  <si>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</si>
  <si>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</si>
  <si>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</si>
  <si>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</si>
  <si>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</si>
  <si>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</si>
  <si>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</si>
  <si>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</si>
  <si>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</si>
  <si>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</si>
  <si>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</si>
  <si>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</si>
  <si>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</si>
  <si>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</si>
  <si>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</si>
  <si>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</si>
  <si>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</si>
  <si>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</si>
  <si>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</si>
  <si>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</si>
  <si>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</si>
  <si>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</si>
  <si>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</si>
  <si>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</si>
  <si>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</si>
  <si>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</si>
  <si>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</si>
  <si>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</si>
  <si>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</si>
  <si>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</si>
  <si>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</si>
  <si>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</si>
  <si>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</si>
  <si>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</si>
  <si>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</si>
  <si>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</si>
  <si>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</si>
  <si>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</si>
  <si>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</si>
  <si>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</si>
  <si>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</si>
  <si>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</si>
  <si>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</si>
  <si>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</si>
  <si>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</si>
  <si>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</si>
  <si>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</si>
  <si>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</si>
  <si>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</si>
  <si>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</si>
  <si>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</si>
  <si>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</si>
  <si>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</si>
  <si>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</si>
  <si>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</si>
  <si>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</si>
  <si>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</si>
  <si>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</si>
  <si>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</si>
  <si>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</si>
  <si>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</si>
  <si>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</si>
  <si>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</si>
  <si>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</si>
  <si>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</si>
  <si>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</si>
  <si>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</si>
  <si>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</si>
  <si>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</si>
  <si>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</si>
  <si>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</si>
  <si>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</si>
  <si>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</si>
  <si>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</si>
  <si>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</si>
  <si>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</si>
  <si>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</si>
  <si>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</si>
  <si>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</si>
  <si>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</si>
  <si>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</si>
  <si>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</si>
  <si>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</si>
  <si>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</si>
  <si>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</si>
  <si>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</si>
  <si>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</si>
  <si>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</si>
  <si>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</si>
  <si>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</si>
  <si>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</si>
  <si>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</si>
  <si>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</si>
  <si>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</si>
  <si>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</si>
  <si>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</si>
  <si>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</si>
  <si>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</si>
  <si>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</si>
  <si>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</si>
  <si>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</si>
  <si>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</si>
  <si>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</si>
  <si>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</si>
  <si>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</si>
  <si>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</si>
  <si>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</si>
  <si>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</si>
  <si>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</si>
  <si>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</si>
  <si>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</si>
  <si>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</si>
  <si>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</si>
  <si>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</si>
  <si>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</si>
  <si>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</si>
  <si>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</si>
  <si>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</si>
  <si>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</si>
  <si>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</si>
  <si>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</si>
  <si>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</si>
  <si>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</si>
  <si>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</si>
  <si>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</si>
  <si>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</si>
  <si>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</si>
  <si>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</si>
  <si>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</si>
  <si>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</si>
  <si>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</si>
  <si>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</si>
  <si>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</si>
  <si>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</si>
  <si>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</si>
  <si>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</si>
  <si>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</si>
  <si>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</si>
  <si>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</si>
  <si>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</si>
  <si>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</si>
  <si>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</si>
  <si>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</si>
  <si>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</si>
  <si>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</si>
  <si>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</si>
  <si>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</si>
  <si>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</si>
  <si>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</si>
  <si>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</si>
  <si>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</si>
  <si>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</si>
  <si>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</si>
  <si>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</si>
  <si>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</si>
  <si>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</si>
  <si>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</si>
  <si>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</si>
  <si>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</si>
  <si>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</si>
  <si>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</si>
  <si>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</si>
  <si>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</si>
  <si>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</si>
  <si>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</si>
  <si>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</si>
  <si>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</si>
  <si>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</si>
  <si>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</si>
  <si>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</si>
  <si>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</si>
  <si>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</si>
  <si>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</si>
  <si>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</si>
  <si>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</si>
  <si>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</si>
  <si>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</si>
  <si>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</si>
  <si>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</si>
  <si>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</si>
  <si>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</si>
  <si>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</si>
  <si>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</si>
  <si>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</si>
  <si>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</si>
  <si>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</si>
  <si>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</si>
  <si>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</si>
  <si>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</si>
  <si>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</si>
  <si>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</si>
  <si>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</si>
  <si>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</si>
  <si>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</si>
  <si>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</si>
  <si>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</si>
  <si>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</si>
  <si>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</si>
  <si>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</si>
  <si>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</si>
  <si>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</si>
  <si>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</si>
  <si>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</si>
  <si>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</si>
  <si>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</si>
  <si>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</si>
  <si>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</si>
  <si>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</si>
  <si>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</si>
  <si>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</si>
  <si>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</si>
  <si>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</si>
  <si>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</si>
  <si>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</si>
  <si>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</si>
  <si>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</si>
  <si>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</si>
  <si>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</si>
  <si>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</si>
  <si>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</si>
  <si>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</si>
  <si>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</si>
  <si>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</si>
  <si>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</si>
  <si>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</si>
  <si>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</si>
  <si>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</si>
  <si>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</si>
  <si>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</si>
  <si>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</si>
  <si>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</si>
  <si>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</si>
  <si>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</si>
  <si>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</si>
  <si>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</si>
  <si>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</si>
  <si>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</si>
  <si>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</si>
  <si>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</si>
  <si>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</si>
  <si>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</si>
  <si>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</si>
  <si>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</si>
  <si>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</si>
  <si>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</si>
  <si>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</si>
  <si>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</si>
  <si>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</si>
  <si>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</si>
  <si>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</si>
  <si>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</si>
  <si>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</si>
  <si>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</si>
  <si>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</si>
  <si>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</si>
  <si>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</si>
  <si>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</si>
  <si>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</si>
  <si>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</si>
  <si>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</si>
  <si>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</si>
  <si>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</si>
  <si>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</si>
  <si>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</si>
  <si>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</si>
  <si>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</si>
  <si>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</si>
  <si>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</si>
  <si>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</si>
  <si>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</si>
  <si>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</si>
  <si>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</si>
  <si>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</si>
  <si>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</si>
  <si>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</si>
  <si>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</si>
  <si>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</si>
  <si>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</si>
  <si>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</si>
  <si>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</si>
  <si>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</si>
  <si>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</si>
  <si>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</si>
  <si>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</si>
  <si>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</si>
  <si>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</si>
  <si>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</si>
  <si>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</si>
  <si>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</si>
  <si>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</si>
  <si>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</si>
  <si>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</si>
  <si>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</si>
  <si>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</si>
  <si>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</si>
  <si>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</si>
  <si>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</si>
  <si>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</si>
  <si>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</si>
  <si>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</si>
  <si>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</si>
  <si>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</si>
  <si>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</si>
  <si>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</si>
  <si>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</si>
  <si>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</si>
  <si>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</si>
  <si>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</si>
  <si>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</si>
  <si>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</si>
  <si>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</si>
  <si>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</si>
  <si>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</si>
  <si>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</si>
  <si>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</si>
  <si>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</si>
  <si>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</si>
  <si>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</si>
  <si>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</si>
  <si>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</si>
  <si>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</si>
  <si>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</si>
  <si>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</si>
  <si>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</si>
  <si>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</si>
  <si>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</si>
  <si>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</si>
  <si>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</si>
  <si>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</si>
  <si>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</si>
  <si>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</si>
  <si>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</si>
  <si>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</si>
  <si>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</si>
  <si>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</si>
  <si>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</si>
  <si>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</si>
  <si>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</si>
  <si>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</si>
  <si>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</si>
  <si>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</si>
  <si>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</si>
  <si>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</si>
  <si>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</si>
  <si>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</si>
  <si>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</si>
  <si>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</si>
  <si>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</si>
  <si>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</si>
  <si>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</si>
  <si>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</si>
  <si>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</si>
  <si>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</si>
  <si>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</si>
  <si>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</si>
  <si>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</si>
  <si>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</si>
  <si>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</si>
  <si>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</si>
  <si>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</si>
  <si>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</si>
  <si>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</si>
  <si>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</si>
  <si>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</si>
  <si>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</si>
  <si>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</si>
  <si>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</si>
  <si>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</si>
  <si>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</si>
  <si>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</si>
  <si>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</si>
  <si>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</si>
  <si>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</si>
  <si>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</si>
  <si>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</si>
  <si>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</si>
  <si>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</si>
  <si>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</si>
  <si>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</si>
  <si>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</si>
  <si>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</si>
  <si>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</si>
  <si>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</si>
  <si>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</si>
  <si>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</si>
  <si>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</si>
  <si>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</si>
  <si>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</si>
  <si>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</si>
  <si>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</si>
  <si>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</si>
  <si>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</si>
  <si>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</si>
  <si>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</si>
  <si>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</si>
  <si>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</si>
  <si>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</si>
  <si>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</si>
  <si>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</si>
  <si>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</si>
  <si>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</si>
  <si>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</si>
  <si>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</si>
  <si>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</si>
  <si>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</si>
  <si>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</si>
  <si>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</si>
  <si>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</si>
  <si>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</si>
  <si>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</si>
  <si>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</si>
  <si>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</si>
  <si>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</si>
  <si>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</si>
  <si>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</si>
  <si>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</si>
  <si>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</si>
  <si>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</si>
  <si>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</si>
  <si>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</si>
  <si>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</si>
  <si>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</si>
  <si>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</si>
  <si>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</si>
  <si>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</si>
  <si>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</si>
  <si>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</si>
  <si>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</si>
  <si>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</si>
  <si>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</si>
  <si>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</si>
  <si>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</si>
  <si>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</si>
  <si>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</si>
  <si>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</si>
  <si>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</si>
  <si>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</si>
  <si>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</si>
  <si>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</si>
  <si>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</si>
  <si>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</si>
  <si>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</si>
  <si>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</si>
  <si>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</si>
  <si>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</si>
  <si>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</si>
  <si>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</si>
  <si>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</si>
  <si>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</si>
  <si>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</si>
  <si>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</si>
  <si>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</si>
  <si>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</si>
  <si>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</si>
  <si>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</si>
  <si>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</si>
  <si>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</si>
  <si>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</si>
  <si>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</si>
  <si>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</si>
  <si>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</si>
  <si>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</si>
  <si>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</si>
  <si>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</si>
  <si>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</si>
  <si>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</si>
  <si>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</si>
  <si>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</si>
  <si>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</si>
  <si>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</si>
  <si>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</si>
  <si>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</si>
  <si>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</si>
  <si>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</si>
  <si>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</si>
  <si>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</si>
  <si>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</si>
  <si>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</si>
  <si>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</si>
  <si>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</si>
  <si>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</si>
  <si>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</si>
  <si>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</si>
  <si>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</si>
  <si>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</si>
  <si>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</si>
  <si>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</si>
  <si>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</si>
  <si>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</si>
  <si>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</si>
  <si>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</si>
  <si>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</si>
  <si>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</si>
  <si>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</si>
  <si>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</si>
  <si>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</si>
  <si>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</si>
  <si>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</si>
  <si>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</si>
  <si>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</si>
  <si>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</si>
  <si>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</si>
  <si>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</si>
  <si>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</si>
  <si>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</si>
  <si>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</si>
  <si>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</si>
  <si>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</si>
  <si>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</si>
  <si>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</si>
  <si>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</si>
  <si>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</si>
  <si>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</si>
  <si>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</si>
  <si>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</si>
  <si>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</si>
  <si>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</si>
  <si>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</si>
  <si>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</si>
  <si>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</si>
  <si>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</si>
  <si>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</si>
  <si>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</si>
  <si>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</si>
  <si>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</si>
  <si>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</si>
  <si>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</si>
  <si>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</si>
  <si>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</si>
  <si>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</si>
  <si>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</si>
  <si>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</si>
  <si>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</si>
  <si>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</si>
  <si>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</si>
  <si>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</si>
  <si>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</si>
  <si>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</si>
  <si>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</si>
  <si>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</si>
  <si>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</si>
  <si>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</si>
  <si>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</si>
  <si>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</si>
  <si>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</si>
  <si>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</si>
  <si>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</si>
  <si>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</si>
  <si>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</si>
  <si>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</si>
  <si>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</si>
  <si>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</si>
  <si>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</si>
  <si>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</si>
  <si>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</si>
  <si>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</si>
  <si>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</si>
  <si>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</si>
  <si>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</si>
  <si>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</si>
  <si>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</si>
  <si>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</si>
  <si>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</si>
  <si>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</si>
  <si>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</si>
  <si>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</si>
  <si>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</si>
  <si>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</si>
  <si>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</si>
  <si>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</si>
  <si>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</si>
  <si>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</si>
  <si>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</si>
  <si>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</si>
  <si>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</si>
  <si>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</si>
  <si>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</si>
  <si>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</si>
  <si>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</si>
  <si>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</si>
  <si>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</si>
  <si>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</si>
  <si>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</si>
  <si>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</si>
  <si>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</si>
  <si>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</si>
  <si>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</si>
  <si>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</si>
  <si>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</si>
  <si>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</si>
  <si>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</si>
  <si>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</si>
  <si>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</si>
  <si>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</si>
  <si>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</si>
  <si>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</si>
  <si>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</si>
  <si>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</si>
  <si>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</si>
  <si>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</si>
  <si>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</si>
  <si>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</si>
  <si>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</si>
  <si>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</si>
  <si>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</si>
  <si>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</si>
  <si>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</si>
  <si>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</si>
  <si>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</si>
  <si>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</si>
  <si>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</si>
  <si>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</si>
  <si>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</si>
  <si>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</si>
  <si>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</si>
  <si>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</si>
  <si>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</si>
  <si>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</si>
  <si>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</si>
  <si>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</si>
  <si>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</si>
  <si>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</si>
  <si>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</si>
  <si>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</si>
  <si>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</si>
  <si>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</si>
  <si>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</si>
  <si>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</si>
  <si>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</si>
  <si>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</si>
  <si>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</si>
  <si>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</si>
  <si>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</si>
  <si>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</si>
  <si>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</si>
  <si>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</si>
  <si>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</si>
  <si>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</si>
  <si>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</si>
  <si>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</si>
  <si>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</si>
  <si>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</si>
  <si>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</si>
  <si>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</si>
  <si>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</si>
  <si>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</si>
  <si>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</si>
  <si>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</si>
  <si>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</si>
  <si>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</si>
  <si>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</si>
  <si>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</si>
  <si>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</si>
  <si>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</si>
  <si>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</si>
  <si>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</si>
  <si>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</si>
  <si>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</si>
  <si>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</si>
  <si>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</si>
  <si>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</si>
  <si>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</si>
  <si>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</si>
  <si>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</si>
  <si>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</si>
  <si>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</si>
  <si>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</si>
  <si>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</si>
  <si>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</si>
  <si>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</si>
  <si>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</si>
  <si>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</si>
  <si>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</si>
  <si>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</si>
  <si>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</si>
  <si>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</si>
  <si>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</si>
  <si>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</si>
  <si>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</si>
  <si>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</si>
  <si>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</si>
  <si>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</si>
  <si>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</si>
  <si>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</si>
  <si>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</si>
  <si>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</si>
  <si>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</si>
  <si>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</si>
  <si>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</si>
  <si>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</si>
  <si>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</si>
  <si>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</si>
  <si>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</si>
  <si>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</si>
  <si>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</si>
  <si>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</si>
  <si>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</si>
  <si>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</si>
  <si>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</si>
  <si>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</si>
  <si>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</si>
  <si>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</si>
  <si>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</si>
  <si>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</si>
  <si>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</si>
  <si>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</si>
  <si>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</si>
  <si>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</si>
  <si>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</si>
  <si>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</si>
  <si>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</si>
  <si>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</si>
  <si>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</si>
  <si>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</si>
  <si>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</si>
  <si>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</si>
  <si>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</si>
  <si>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</si>
  <si>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</si>
  <si>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</si>
  <si>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</si>
  <si>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</si>
  <si>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</si>
  <si>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</si>
  <si>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</si>
  <si>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</si>
  <si>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</si>
  <si>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</si>
  <si>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</si>
  <si>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</si>
  <si>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</si>
  <si>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</si>
  <si>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</si>
  <si>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</si>
  <si>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</si>
  <si>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</si>
  <si>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</si>
  <si>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</si>
  <si>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</si>
  <si>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</si>
  <si>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</si>
  <si>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</si>
  <si>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</si>
  <si>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</si>
  <si>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</si>
  <si>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</si>
  <si>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</si>
  <si>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</si>
  <si>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</si>
  <si>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</si>
  <si>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</si>
  <si>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</si>
  <si>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</si>
  <si>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</si>
  <si>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</si>
  <si>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</si>
  <si>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</si>
  <si>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</si>
  <si>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</si>
  <si>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</si>
  <si>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</si>
  <si>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</si>
  <si>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</si>
  <si>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</si>
  <si>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</si>
  <si>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</si>
  <si>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</si>
  <si>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</si>
  <si>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</si>
  <si>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</si>
  <si>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</si>
  <si>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</si>
  <si>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</si>
  <si>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</si>
  <si>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</si>
  <si>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</si>
  <si>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</si>
  <si>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</si>
  <si>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</si>
  <si>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</si>
  <si>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</si>
  <si>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</si>
  <si>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</si>
  <si>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</si>
  <si>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</si>
  <si>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</si>
  <si>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</si>
  <si>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</si>
  <si>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</si>
  <si>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</si>
  <si>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</si>
  <si>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</si>
  <si>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</si>
  <si>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</si>
  <si>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</si>
  <si>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</si>
  <si>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</si>
  <si>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</si>
  <si>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</si>
  <si>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</si>
  <si>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</si>
  <si>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</si>
  <si>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</si>
  <si>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</si>
  <si>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</si>
  <si>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</si>
  <si>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</si>
  <si>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</si>
  <si>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</si>
  <si>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</si>
  <si>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</si>
  <si>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</si>
  <si>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</si>
  <si>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</si>
  <si>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</si>
  <si>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</si>
  <si>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</si>
  <si>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</si>
  <si>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</si>
  <si>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</si>
  <si>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</si>
  <si>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</si>
  <si>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</si>
  <si>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</si>
  <si>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</si>
  <si>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</si>
  <si>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</si>
  <si>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</si>
  <si>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</si>
  <si>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</si>
  <si>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</si>
  <si>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</si>
  <si>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</si>
  <si>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</si>
  <si>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</si>
  <si>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</si>
  <si>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</si>
  <si>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</si>
  <si>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</si>
  <si>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</si>
  <si>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</si>
  <si>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</si>
  <si>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</si>
  <si>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</si>
  <si>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</si>
  <si>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</si>
  <si>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</si>
  <si>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</si>
  <si>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</si>
  <si>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</si>
  <si>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</si>
  <si>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</si>
  <si>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</si>
  <si>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</si>
  <si>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</si>
  <si>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</si>
  <si>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</si>
  <si>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</si>
  <si>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</si>
  <si>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</si>
  <si>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</si>
  <si>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</si>
  <si>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</si>
  <si>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</si>
  <si>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</si>
  <si>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</si>
  <si>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</si>
  <si>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</si>
  <si>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</si>
  <si>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</si>
  <si>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</si>
  <si>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</si>
  <si>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</si>
  <si>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</si>
  <si>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</si>
  <si>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</si>
  <si>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</si>
  <si>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</si>
  <si>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</si>
  <si>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</si>
  <si>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</si>
  <si>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</si>
  <si>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</si>
  <si>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</si>
  <si>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</si>
  <si>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</si>
  <si>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</si>
  <si>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</si>
  <si>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</si>
  <si>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</si>
  <si>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</si>
  <si>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</si>
  <si>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</si>
  <si>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</si>
  <si>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</si>
  <si>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</si>
  <si>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</si>
  <si>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</si>
  <si>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</si>
  <si>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</si>
  <si>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</si>
  <si>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</si>
  <si>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</si>
  <si>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</si>
  <si>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</si>
  <si>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</si>
  <si>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</si>
  <si>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</si>
  <si>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</si>
  <si>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</si>
  <si>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</si>
  <si>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</si>
  <si>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</si>
  <si>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</si>
  <si>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</si>
  <si>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</si>
  <si>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</si>
  <si>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</si>
  <si>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</si>
  <si>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</si>
  <si>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</si>
  <si>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</si>
  <si>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</si>
  <si>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</si>
  <si>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</si>
  <si>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</si>
  <si>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</si>
  <si>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</si>
  <si>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</si>
  <si>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</si>
  <si>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</si>
  <si>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</si>
  <si>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</si>
  <si>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</si>
  <si>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</si>
  <si>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</si>
  <si>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</si>
  <si>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</si>
  <si>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</si>
  <si>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</si>
  <si>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</si>
  <si>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</si>
  <si>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</si>
  <si>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</si>
  <si>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</si>
  <si>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</si>
  <si>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</si>
  <si>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</si>
  <si>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</si>
  <si>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</si>
  <si>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</si>
  <si>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</si>
  <si>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</si>
  <si>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</si>
  <si>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</si>
  <si>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</si>
  <si>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</si>
  <si>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</si>
  <si>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</si>
  <si>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</si>
  <si>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</si>
  <si>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</si>
  <si>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</si>
  <si>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</si>
  <si>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</si>
  <si>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</si>
  <si>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</si>
  <si>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</si>
  <si>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</si>
  <si>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</si>
  <si>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</si>
  <si>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</si>
  <si>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</si>
  <si>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</si>
  <si>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</si>
  <si>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</si>
  <si>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</si>
  <si>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</si>
  <si>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</si>
  <si>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</si>
  <si>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</si>
  <si>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</si>
  <si>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</si>
  <si>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</si>
  <si>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</si>
  <si>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</si>
  <si>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</si>
  <si>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</si>
  <si>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</si>
  <si>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</si>
  <si>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</si>
  <si>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</si>
  <si>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</si>
  <si>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</si>
  <si>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</si>
  <si>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</si>
  <si>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</si>
  <si>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</si>
  <si>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</si>
  <si>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</si>
  <si>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</si>
  <si>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</si>
  <si>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</si>
  <si>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</si>
  <si>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</si>
  <si>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</si>
  <si>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</si>
  <si>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</si>
  <si>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</si>
  <si>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</si>
  <si>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</si>
  <si>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</si>
  <si>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</si>
  <si>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</si>
  <si>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</si>
  <si>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</si>
  <si>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</si>
  <si>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</si>
  <si>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</si>
  <si>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</si>
  <si>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</si>
  <si>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</si>
  <si>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</si>
  <si>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</si>
  <si>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</si>
  <si>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</si>
  <si>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</si>
  <si>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</si>
  <si>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</si>
  <si>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</si>
  <si>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</si>
  <si>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</si>
  <si>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</si>
  <si>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</si>
  <si>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</si>
  <si>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</si>
  <si>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</si>
  <si>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</si>
  <si>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</si>
  <si>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</si>
  <si>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</si>
  <si>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</si>
  <si>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</si>
  <si>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</si>
  <si>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</si>
  <si>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</si>
  <si>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</si>
  <si>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</si>
  <si>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</si>
  <si>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</si>
  <si>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</si>
  <si>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</si>
  <si>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</si>
  <si>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</si>
  <si>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</si>
  <si>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</si>
  <si>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</si>
  <si>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</si>
  <si>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</si>
  <si>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</si>
  <si>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</si>
  <si>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</si>
  <si>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</si>
  <si>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</si>
  <si>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</si>
  <si>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</si>
  <si>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</si>
  <si>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</si>
  <si>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</si>
  <si>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</si>
  <si>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</si>
  <si>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</si>
  <si>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</si>
  <si>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</si>
  <si>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</si>
  <si>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</si>
  <si>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</si>
  <si>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</si>
  <si>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</si>
  <si>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</si>
  <si>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</si>
  <si>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</si>
  <si>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</si>
  <si>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</si>
  <si>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</si>
  <si>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</si>
  <si>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</si>
  <si>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</si>
  <si>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</si>
  <si>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</si>
  <si>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</si>
  <si>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</si>
  <si>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</si>
  <si>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</si>
  <si>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</si>
  <si>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</si>
  <si>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</si>
  <si>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</si>
  <si>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</si>
  <si>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</si>
  <si>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</si>
  <si>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</si>
  <si>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</si>
  <si>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</si>
  <si>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</si>
  <si>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</si>
  <si>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</si>
  <si>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</si>
  <si>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</si>
  <si>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</si>
  <si>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</si>
  <si>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</si>
  <si>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</si>
  <si>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</si>
  <si>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</si>
  <si>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</si>
  <si>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</si>
  <si>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</si>
  <si>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</si>
  <si>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</si>
  <si>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</si>
  <si>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</si>
  <si>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</si>
  <si>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</si>
  <si>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</si>
  <si>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</si>
  <si>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</si>
  <si>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</si>
  <si>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</si>
  <si>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</si>
  <si>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</si>
  <si>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</si>
  <si>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</si>
  <si>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</si>
  <si>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</si>
  <si>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</si>
  <si>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</si>
  <si>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</si>
  <si>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</si>
  <si>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</si>
  <si>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</si>
  <si>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</si>
  <si>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</si>
  <si>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</si>
  <si>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</si>
  <si>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</si>
  <si>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</si>
  <si>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</si>
  <si>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</si>
  <si>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</si>
  <si>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</si>
  <si>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</si>
  <si>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</si>
  <si>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</si>
  <si>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</si>
  <si>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</si>
  <si>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</si>
  <si>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</si>
  <si>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</si>
  <si>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</si>
  <si>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</si>
  <si>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</si>
  <si>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</si>
  <si>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</si>
  <si>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</si>
  <si>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</si>
  <si>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</si>
  <si>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</si>
  <si>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</si>
  <si>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</si>
  <si>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</si>
  <si>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</si>
  <si>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</si>
  <si>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</si>
  <si>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</si>
  <si>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</si>
  <si>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</si>
  <si>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</si>
  <si>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</si>
  <si>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</si>
  <si>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</si>
  <si>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</si>
  <si>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</si>
  <si>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</si>
  <si>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</si>
  <si>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</si>
  <si>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</si>
  <si>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</si>
  <si>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</si>
  <si>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</si>
  <si>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</si>
  <si>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</si>
  <si>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</si>
  <si>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</si>
  <si>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</si>
  <si>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</si>
  <si>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</si>
  <si>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</si>
  <si>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</si>
  <si>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</si>
  <si>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</si>
  <si>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</si>
  <si>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</si>
  <si>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</si>
  <si>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</si>
  <si>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</si>
  <si>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</si>
  <si>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</si>
  <si>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</si>
  <si>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</si>
  <si>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</si>
  <si>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</si>
  <si>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</si>
  <si>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</si>
  <si>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</si>
  <si>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</si>
  <si>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</si>
  <si>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</si>
  <si>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</si>
  <si>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</si>
  <si>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</si>
  <si>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</si>
  <si>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</si>
  <si>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</si>
  <si>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</si>
  <si>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</si>
  <si>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</si>
  <si>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</si>
  <si>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</si>
  <si>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</si>
  <si>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</si>
  <si>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</si>
  <si>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</si>
  <si>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</si>
  <si>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</si>
  <si>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</si>
  <si>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</si>
  <si>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</si>
  <si>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</si>
  <si>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</si>
  <si>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</si>
  <si>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</si>
  <si>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</si>
  <si>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</si>
  <si>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</si>
  <si>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</si>
  <si>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</si>
  <si>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</si>
  <si>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</si>
  <si>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</si>
  <si>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</si>
  <si>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</si>
  <si>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</si>
  <si>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</si>
  <si>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</si>
  <si>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</si>
  <si>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</si>
  <si>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</si>
  <si>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</si>
  <si>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</si>
  <si>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</si>
  <si>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</si>
  <si>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</si>
  <si>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</si>
  <si>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</si>
  <si>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</si>
  <si>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</si>
  <si>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</si>
  <si>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</si>
  <si>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</si>
  <si>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</si>
  <si>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</si>
  <si>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</si>
  <si>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</si>
  <si>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</si>
  <si>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</si>
  <si>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</si>
  <si>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</si>
  <si>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</si>
  <si>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</si>
  <si>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</si>
  <si>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</si>
  <si>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</si>
  <si>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</si>
  <si>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</si>
  <si>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</si>
  <si>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</si>
  <si>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</si>
  <si>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</si>
  <si>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</si>
  <si>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</si>
  <si>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</si>
  <si>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</si>
  <si>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</si>
  <si>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</si>
  <si>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</si>
  <si>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</si>
  <si>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</si>
  <si>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</si>
  <si>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</si>
  <si>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</si>
  <si>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</si>
  <si>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</si>
  <si>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</si>
  <si>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</si>
  <si>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</si>
  <si>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</si>
  <si>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</si>
  <si>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</si>
  <si>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</si>
  <si>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</si>
  <si>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</si>
  <si>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</si>
  <si>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</si>
  <si>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</si>
  <si>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</si>
  <si>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</si>
  <si>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</si>
  <si>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</si>
  <si>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</si>
  <si>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</si>
  <si>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</si>
  <si>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</si>
  <si>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</si>
  <si>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</si>
  <si>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</si>
  <si>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</si>
  <si>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</si>
  <si>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</si>
  <si>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</si>
  <si>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</si>
  <si>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</si>
  <si>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</si>
  <si>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</si>
  <si>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</si>
  <si>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</si>
  <si>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</si>
  <si>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</si>
  <si>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</si>
  <si>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</si>
  <si>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</si>
  <si>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</si>
  <si>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</si>
  <si>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</si>
  <si>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</si>
  <si>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</si>
  <si>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</si>
  <si>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</si>
  <si>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</si>
  <si>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</si>
  <si>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</si>
  <si>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</si>
  <si>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</si>
  <si>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</si>
  <si>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</si>
  <si>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</si>
  <si>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</si>
  <si>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</si>
  <si>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</si>
  <si>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</si>
  <si>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</si>
  <si>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</si>
  <si>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</si>
  <si>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</si>
  <si>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</si>
  <si>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</si>
  <si>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</si>
  <si>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</si>
  <si>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</si>
  <si>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</si>
  <si>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</si>
  <si>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</si>
  <si>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</si>
  <si>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</si>
  <si>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</si>
  <si>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</si>
  <si>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</si>
  <si>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</si>
  <si>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</si>
  <si>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</si>
  <si>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</si>
  <si>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</si>
  <si>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</si>
  <si>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</si>
  <si>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</si>
  <si>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</si>
  <si>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</si>
  <si>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</si>
  <si>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</si>
  <si>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</si>
  <si>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</si>
  <si>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</si>
  <si>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</si>
  <si>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</si>
  <si>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</si>
  <si>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</si>
  <si>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</si>
  <si>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</si>
  <si>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</si>
  <si>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</si>
  <si>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</si>
  <si>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</si>
  <si>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</si>
  <si>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</si>
  <si>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</si>
  <si>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</si>
  <si>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</si>
  <si>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</si>
  <si>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</si>
  <si>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</si>
  <si>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</si>
  <si>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</si>
  <si>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</si>
  <si>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</si>
  <si>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</si>
  <si>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</si>
  <si>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</si>
  <si>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</si>
  <si>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</si>
  <si>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</si>
  <si>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</si>
  <si>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</si>
  <si>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</si>
  <si>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</si>
  <si>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</si>
  <si>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</si>
  <si>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</si>
  <si>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</si>
  <si>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</si>
  <si>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</si>
  <si>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</si>
  <si>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</si>
  <si>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</si>
  <si>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</si>
  <si>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</si>
  <si>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</si>
  <si>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</si>
  <si>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</si>
  <si>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</si>
  <si>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</si>
  <si>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</si>
  <si>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</si>
  <si>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</si>
  <si>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</si>
  <si>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</si>
  <si>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</si>
  <si>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</si>
  <si>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</si>
  <si>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</si>
  <si>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</si>
  <si>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</si>
  <si>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</si>
  <si>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</si>
  <si>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</si>
  <si>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</si>
  <si>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</si>
  <si>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</si>
  <si>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</si>
  <si>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</si>
  <si>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</si>
  <si>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</si>
  <si>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</si>
  <si>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</si>
  <si>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</si>
  <si>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</si>
  <si>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</si>
  <si>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</si>
  <si>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</si>
  <si>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</si>
  <si>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</si>
  <si>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</si>
  <si>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</si>
  <si>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</si>
  <si>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</si>
  <si>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</si>
  <si>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</si>
  <si>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</si>
  <si>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</si>
  <si>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</si>
  <si>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</si>
  <si>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</si>
  <si>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</si>
  <si>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</si>
  <si>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</si>
  <si>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</si>
  <si>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</si>
  <si>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</si>
  <si>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</si>
  <si>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</si>
  <si>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</si>
  <si>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</si>
  <si>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</si>
  <si>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</si>
  <si>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</si>
  <si>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</si>
  <si>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</si>
  <si>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</si>
  <si>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</si>
  <si>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</si>
  <si>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</si>
  <si>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</si>
  <si>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</si>
  <si>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</si>
  <si>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</si>
  <si>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</si>
  <si>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</si>
  <si>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</si>
  <si>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</si>
  <si>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</si>
  <si>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</si>
  <si>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</si>
  <si>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</si>
  <si>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</si>
  <si>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</si>
  <si>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</si>
  <si>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</si>
  <si>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</si>
  <si>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</si>
  <si>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</si>
  <si>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</si>
  <si>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</si>
  <si>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</si>
  <si>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</si>
  <si>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</si>
  <si>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</si>
  <si>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</si>
  <si>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</si>
  <si>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</si>
  <si>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</si>
  <si>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</si>
  <si>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</si>
  <si>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</si>
  <si>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</si>
  <si>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</si>
  <si>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</si>
  <si>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</si>
  <si>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</si>
  <si>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</si>
  <si>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</si>
  <si>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</si>
  <si>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</si>
  <si>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</si>
  <si>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</si>
  <si>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</si>
  <si>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</si>
  <si>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</si>
  <si>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</si>
  <si>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</si>
  <si>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</si>
  <si>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</si>
  <si>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</si>
  <si>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</si>
  <si>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</si>
  <si>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</si>
  <si>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</si>
  <si>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</si>
  <si>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</si>
  <si>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</si>
  <si>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</si>
  <si>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</si>
  <si>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</si>
  <si>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</si>
  <si>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</si>
  <si>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</si>
  <si>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</si>
  <si>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</si>
  <si>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</si>
  <si>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</si>
  <si>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</si>
  <si>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</si>
  <si>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</si>
  <si>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</si>
  <si>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</si>
  <si>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</si>
  <si>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</si>
  <si>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</si>
  <si>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</si>
  <si>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</si>
  <si>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</si>
  <si>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</si>
  <si>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</si>
  <si>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</si>
  <si>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</si>
  <si>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</si>
  <si>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</si>
  <si>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</si>
  <si>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</si>
  <si>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</si>
  <si>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</si>
  <si>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</si>
  <si>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</si>
  <si>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</si>
  <si>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</si>
  <si>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</si>
  <si>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</si>
  <si>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</si>
  <si>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</si>
  <si>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</si>
  <si>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</si>
  <si>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</si>
  <si>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</si>
  <si>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</si>
  <si>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</si>
  <si>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</si>
  <si>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</si>
  <si>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</si>
  <si>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</si>
  <si>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</si>
  <si>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</si>
  <si>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</si>
  <si>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</si>
  <si>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</si>
  <si>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</si>
  <si>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</si>
  <si>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</si>
  <si>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</si>
  <si>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</si>
  <si>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</si>
  <si>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</si>
  <si>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</si>
  <si>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</si>
  <si>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</si>
  <si>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</si>
  <si>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</si>
  <si>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</si>
  <si>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</si>
  <si>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</si>
  <si>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</si>
  <si>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</si>
  <si>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</si>
  <si>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</si>
  <si>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</si>
  <si>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</si>
  <si>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</si>
  <si>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</si>
  <si>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</si>
  <si>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</si>
  <si>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</si>
  <si>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</si>
  <si>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</si>
  <si>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</si>
  <si>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</si>
  <si>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</si>
  <si>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</si>
  <si>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</si>
  <si>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</si>
  <si>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</si>
  <si>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</si>
  <si>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</si>
  <si>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</si>
  <si>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</si>
  <si>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</si>
  <si>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</si>
  <si>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</si>
  <si>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</si>
  <si>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</si>
  <si>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</si>
  <si>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</si>
  <si>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</si>
  <si>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</si>
  <si>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</si>
  <si>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</si>
  <si>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</si>
  <si>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</si>
  <si>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</si>
  <si>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</si>
  <si>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</si>
  <si>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</si>
  <si>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</si>
  <si>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</si>
  <si>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</si>
  <si>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</si>
  <si>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</si>
  <si>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</si>
  <si>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</si>
  <si>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</si>
  <si>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</si>
  <si>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</si>
  <si>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</si>
  <si>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</si>
  <si>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</si>
  <si>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</si>
  <si>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</si>
  <si>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</si>
  <si>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</si>
  <si>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</si>
  <si>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</si>
  <si>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</si>
  <si>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</si>
  <si>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</si>
  <si>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</si>
  <si>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</si>
  <si>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</si>
  <si>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</si>
  <si>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</si>
  <si>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</si>
  <si>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</si>
  <si>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</si>
  <si>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</si>
  <si>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</si>
  <si>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</si>
  <si>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</si>
  <si>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</si>
  <si>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</si>
  <si>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</si>
  <si>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</si>
  <si>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</si>
  <si>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</si>
  <si>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</si>
  <si>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</si>
  <si>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</si>
  <si>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</si>
  <si>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</si>
  <si>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</si>
  <si>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</si>
  <si>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</si>
  <si>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</si>
  <si>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</si>
  <si>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</si>
  <si>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</si>
  <si>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</si>
  <si>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</si>
  <si>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</si>
  <si>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</si>
  <si>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</si>
  <si>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</si>
  <si>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</si>
  <si>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</si>
  <si>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</si>
  <si>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</si>
  <si>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</si>
  <si>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</si>
  <si>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</si>
  <si>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</si>
  <si>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</si>
  <si>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</si>
  <si>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</si>
  <si>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</si>
  <si>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</si>
  <si>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</si>
  <si>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</si>
  <si>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</si>
  <si>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</si>
  <si>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</si>
  <si>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</si>
  <si>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</si>
  <si>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</si>
  <si>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</si>
  <si>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</si>
  <si>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</si>
  <si>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</si>
  <si>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</si>
  <si>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</si>
  <si>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</si>
  <si>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</si>
  <si>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</si>
  <si>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</si>
  <si>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</si>
  <si>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</si>
  <si>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</si>
  <si>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</si>
  <si>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</si>
  <si>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</si>
  <si>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</si>
  <si>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</si>
  <si>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</si>
  <si>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</si>
  <si>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</si>
  <si>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</si>
  <si>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</si>
  <si>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</si>
  <si>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</si>
  <si>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</si>
  <si>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</si>
  <si>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</si>
  <si>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</si>
  <si>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</si>
  <si>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</si>
  <si>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</si>
  <si>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</si>
  <si>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</si>
  <si>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</si>
  <si>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</si>
  <si>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</si>
  <si>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</si>
  <si>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</si>
  <si>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</si>
  <si>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</si>
  <si>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</si>
  <si>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</si>
  <si>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</si>
  <si>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</si>
  <si>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</si>
  <si>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</si>
  <si>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</si>
  <si>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</si>
  <si>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</si>
  <si>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</si>
  <si>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</si>
  <si>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</si>
  <si>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</si>
  <si>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</si>
  <si>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</si>
  <si>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</si>
  <si>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</si>
  <si>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</si>
  <si>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</si>
  <si>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</si>
  <si>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</si>
  <si>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</si>
  <si>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</si>
  <si>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</si>
  <si>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</si>
  <si>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</si>
  <si>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</si>
  <si>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</si>
  <si>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</si>
  <si>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</si>
  <si>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</si>
  <si>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</si>
  <si>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</si>
  <si>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</si>
  <si>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</si>
  <si>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</si>
  <si>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</si>
  <si>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</si>
  <si>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</si>
  <si>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</si>
  <si>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</si>
  <si>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</si>
  <si>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</si>
  <si>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</si>
  <si>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</si>
  <si>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</si>
  <si>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</si>
  <si>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</si>
  <si>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</si>
  <si>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</si>
  <si>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</si>
  <si>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</si>
  <si>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</si>
  <si>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</si>
  <si>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</si>
  <si>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</si>
  <si>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</si>
  <si>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</si>
  <si>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</si>
  <si>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</si>
  <si>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</si>
  <si>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</si>
  <si>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</si>
  <si>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</si>
  <si>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</si>
  <si>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</si>
  <si>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</si>
  <si>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</si>
  <si>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</si>
  <si>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</si>
  <si>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</si>
  <si>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</si>
  <si>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</si>
  <si>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</si>
  <si>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</si>
  <si>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</si>
  <si>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</si>
  <si>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</si>
  <si>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</si>
  <si>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</si>
  <si>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</si>
  <si>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</si>
  <si>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</si>
  <si>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</si>
  <si>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</si>
  <si>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</si>
  <si>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</si>
  <si>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</si>
  <si>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</si>
  <si>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</si>
  <si>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</si>
  <si>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</si>
  <si>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</si>
  <si>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</si>
  <si>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</si>
  <si>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</si>
  <si>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</si>
  <si>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</si>
  <si>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</si>
  <si>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</si>
  <si>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</si>
  <si>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</si>
  <si>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</si>
  <si>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</si>
  <si>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</si>
  <si>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</si>
  <si>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</si>
  <si>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</si>
  <si>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</si>
  <si>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</si>
  <si>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</si>
  <si>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</si>
  <si>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</si>
  <si>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</si>
  <si>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</si>
  <si>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</si>
  <si>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</si>
  <si>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</si>
  <si>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</si>
  <si>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</si>
  <si>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</si>
  <si>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</si>
  <si>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</si>
  <si>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</si>
  <si>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</si>
  <si>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</si>
  <si>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</si>
  <si>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</si>
  <si>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</si>
  <si>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</si>
  <si>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</si>
  <si>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</si>
  <si>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</si>
  <si>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</si>
  <si>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</si>
  <si>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</si>
  <si>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</si>
  <si>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</si>
  <si>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</si>
  <si>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</si>
  <si>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</si>
  <si>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</si>
  <si>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</si>
  <si>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</si>
  <si>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</si>
  <si>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</si>
  <si>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</si>
  <si>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</si>
  <si>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</si>
  <si>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</si>
  <si>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</si>
  <si>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</si>
  <si>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</si>
  <si>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</si>
  <si>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</si>
  <si>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</si>
  <si>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</si>
  <si>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</si>
  <si>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</si>
  <si>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</si>
  <si>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</si>
  <si>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</si>
  <si>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</si>
  <si>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</si>
  <si>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</si>
  <si>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</si>
  <si>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</si>
  <si>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</si>
  <si>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</si>
  <si>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</si>
  <si>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</si>
  <si>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</si>
  <si>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</si>
  <si>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</si>
  <si>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</si>
  <si>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</si>
  <si>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</si>
  <si>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</si>
  <si>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</si>
  <si>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</si>
  <si>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</si>
  <si>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</si>
  <si>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</si>
  <si>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</si>
  <si>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</si>
  <si>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</si>
  <si>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</si>
  <si>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</si>
  <si>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</si>
  <si>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</si>
  <si>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</si>
  <si>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</si>
  <si>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</si>
  <si>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</si>
  <si>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</si>
  <si>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</si>
  <si>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</si>
  <si>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</si>
  <si>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</si>
  <si>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</si>
  <si>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</si>
  <si>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</si>
  <si>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</si>
  <si>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</si>
  <si>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</si>
  <si>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</si>
  <si>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</si>
  <si>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</si>
  <si>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</si>
  <si>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</si>
  <si>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</si>
  <si>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</si>
  <si>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</si>
  <si>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</si>
  <si>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</si>
  <si>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</si>
  <si>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</si>
  <si>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</si>
  <si>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</si>
  <si>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</si>
  <si>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</si>
  <si>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</si>
  <si>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</si>
  <si>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</si>
  <si>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</si>
  <si>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</si>
  <si>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</si>
  <si>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</si>
  <si>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</si>
  <si>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</si>
  <si>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</si>
  <si>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</si>
  <si>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</si>
  <si>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</si>
  <si>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</si>
  <si>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</si>
  <si>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</si>
  <si>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</si>
  <si>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</si>
  <si>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</si>
  <si>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</si>
  <si>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</si>
  <si>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</si>
  <si>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</si>
  <si>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</si>
  <si>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</si>
  <si>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</si>
  <si>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</si>
  <si>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</si>
  <si>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</si>
  <si>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</si>
  <si>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</si>
  <si>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</si>
  <si>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</si>
  <si>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</si>
  <si>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</si>
  <si>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</si>
  <si>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</si>
  <si>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</si>
  <si>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</si>
  <si>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</si>
  <si>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</si>
  <si>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</si>
  <si>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</si>
  <si>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</si>
  <si>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</si>
  <si>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</si>
  <si>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</si>
  <si>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</si>
  <si>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</si>
  <si>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</si>
  <si>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</si>
  <si>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</si>
  <si>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</si>
  <si>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</si>
  <si>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</si>
  <si>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</si>
  <si>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</si>
  <si>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</si>
  <si>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</si>
  <si>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</si>
  <si>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</si>
  <si>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</si>
  <si>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</si>
  <si>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</si>
  <si>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</si>
  <si>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</si>
  <si>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</si>
  <si>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</si>
  <si>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</si>
  <si>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</si>
  <si>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</si>
  <si>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</si>
  <si>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</si>
  <si>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</si>
  <si>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</si>
  <si>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</si>
  <si>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</si>
  <si>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</si>
  <si>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</si>
  <si>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</si>
  <si>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</si>
  <si>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</si>
  <si>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</si>
  <si>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</si>
  <si>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</si>
  <si>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</si>
  <si>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</si>
  <si>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</si>
  <si>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</si>
  <si>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</si>
  <si>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</si>
  <si>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</si>
  <si>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</si>
  <si>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</si>
  <si>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</si>
  <si>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</si>
  <si>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</si>
  <si>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</si>
  <si>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</si>
  <si>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</si>
  <si>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</si>
  <si>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</si>
  <si>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</si>
  <si>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</si>
  <si>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</si>
  <si>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</si>
  <si>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</si>
  <si>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</si>
  <si>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</si>
  <si>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</si>
  <si>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</si>
  <si>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</si>
  <si>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</si>
  <si>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</si>
  <si>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</si>
  <si>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</si>
  <si>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</si>
  <si>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</si>
  <si>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</si>
  <si>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</si>
  <si>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</si>
  <si>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</si>
  <si>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</si>
  <si>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</si>
  <si>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</si>
  <si>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</si>
  <si>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</si>
  <si>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</si>
  <si>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</si>
  <si>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</si>
  <si>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</si>
  <si>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</si>
  <si>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</si>
  <si>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</si>
  <si>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</si>
  <si>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</si>
  <si>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</si>
  <si>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</si>
  <si>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</si>
  <si>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</si>
  <si>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</si>
  <si>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</si>
  <si>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</si>
  <si>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</si>
  <si>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</si>
  <si>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</si>
  <si>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</si>
  <si>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</si>
  <si>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</si>
  <si>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</si>
  <si>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</si>
  <si>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</si>
  <si>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</si>
  <si>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</si>
  <si>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</si>
  <si>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</si>
  <si>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</si>
  <si>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</si>
  <si>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</si>
  <si>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</si>
  <si>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</si>
  <si>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</si>
  <si>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</si>
  <si>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</si>
  <si>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</si>
  <si>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</si>
  <si>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</si>
  <si>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</si>
  <si>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</si>
  <si>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</si>
  <si>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</si>
  <si>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</si>
  <si>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</si>
  <si>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</si>
  <si>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</si>
  <si>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</si>
  <si>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</si>
  <si>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</si>
  <si>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</si>
  <si>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</si>
  <si>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</si>
  <si>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</si>
  <si>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</si>
  <si>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</si>
  <si>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</si>
  <si>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</si>
  <si>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</si>
  <si>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</si>
  <si>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</si>
  <si>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</si>
  <si>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</si>
  <si>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</si>
  <si>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</si>
  <si>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</si>
  <si>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</si>
  <si>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</si>
  <si>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</si>
  <si>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</si>
  <si>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</si>
  <si>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</si>
  <si>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</si>
  <si>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</si>
  <si>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</si>
  <si>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</si>
  <si>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</si>
  <si>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</si>
  <si>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</si>
  <si>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</si>
  <si>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</si>
  <si>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</si>
  <si>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</si>
  <si>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</si>
  <si>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</si>
  <si>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</si>
  <si>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</si>
  <si>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</si>
  <si>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</si>
  <si>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</si>
  <si>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</si>
  <si>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</si>
  <si>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</si>
  <si>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</si>
  <si>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</si>
  <si>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</si>
  <si>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</si>
  <si>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</si>
  <si>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</si>
  <si>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</si>
  <si>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</si>
  <si>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</si>
  <si>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</si>
  <si>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</si>
  <si>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</si>
  <si>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</si>
  <si>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</si>
  <si>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</si>
  <si>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</si>
  <si>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</si>
  <si>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</si>
  <si>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</si>
  <si>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</si>
  <si>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</si>
  <si>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</si>
  <si>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</si>
  <si>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</si>
  <si>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</si>
  <si>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</si>
  <si>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</si>
  <si>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</si>
  <si>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</si>
  <si>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</si>
  <si>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</si>
  <si>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</si>
  <si>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</si>
  <si>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</si>
  <si>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</si>
  <si>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</si>
  <si>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</si>
  <si>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</si>
  <si>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</si>
  <si>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</si>
  <si>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</si>
  <si>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</si>
  <si>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</si>
  <si>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</si>
  <si>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</si>
  <si>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</si>
  <si>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</si>
  <si>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</si>
  <si>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</si>
  <si>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</si>
  <si>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</si>
  <si>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</si>
  <si>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</si>
  <si>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</si>
  <si>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</si>
  <si>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</si>
  <si>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</si>
  <si>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</si>
  <si>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</si>
  <si>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</si>
  <si>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</si>
  <si>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</si>
  <si>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</si>
  <si>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</si>
  <si>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</si>
  <si>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</si>
  <si>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</si>
  <si>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</si>
  <si>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</si>
  <si>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</si>
  <si>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</si>
  <si>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</si>
  <si>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</si>
  <si>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</si>
  <si>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</si>
  <si>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</si>
  <si>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</si>
  <si>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</si>
  <si>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</si>
  <si>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</si>
  <si>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</si>
  <si>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</si>
  <si>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</si>
  <si>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</si>
  <si>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</si>
  <si>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</si>
  <si>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</si>
  <si>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</si>
  <si>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</si>
  <si>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</si>
  <si>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</si>
  <si>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</si>
  <si>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</si>
  <si>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</si>
  <si>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</si>
  <si>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</si>
  <si>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</si>
  <si>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</si>
  <si>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</si>
  <si>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</si>
  <si>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</si>
  <si>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</si>
  <si>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</si>
  <si>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</si>
  <si>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</si>
  <si>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</si>
  <si>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</si>
  <si>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</si>
  <si>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</si>
  <si>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</si>
  <si>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</si>
  <si>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</si>
  <si>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</si>
  <si>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</si>
  <si>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</si>
  <si>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</si>
  <si>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</si>
  <si>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</si>
  <si>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</si>
  <si>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</si>
  <si>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</si>
  <si>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</si>
  <si>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</si>
  <si>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</si>
  <si>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</si>
  <si>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</si>
  <si>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</si>
  <si>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</si>
  <si>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</si>
  <si>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</si>
  <si>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</si>
  <si>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</si>
  <si>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</si>
  <si>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</si>
  <si>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</si>
  <si>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</si>
  <si>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</si>
  <si>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</si>
  <si>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</si>
  <si>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</si>
  <si>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</si>
  <si>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</si>
  <si>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</si>
  <si>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</si>
  <si>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</si>
  <si>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</si>
  <si>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</si>
  <si>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</si>
  <si>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</si>
  <si>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</si>
  <si>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</si>
  <si>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</si>
  <si>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</si>
  <si>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</si>
  <si>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</si>
  <si>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</si>
  <si>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</si>
  <si>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</si>
  <si>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</si>
  <si>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</si>
  <si>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</si>
  <si>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</si>
  <si>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</si>
  <si>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</si>
  <si>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</si>
  <si>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</si>
  <si>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</si>
  <si>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</si>
  <si>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</si>
  <si>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</si>
  <si>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</si>
  <si>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</si>
  <si>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</si>
  <si>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</si>
  <si>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</si>
  <si>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</si>
  <si>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</si>
  <si>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</si>
  <si>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</si>
  <si>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</si>
  <si>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</si>
  <si>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</si>
  <si>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</si>
  <si>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</si>
  <si>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</si>
  <si>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</si>
  <si>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</si>
  <si>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</si>
  <si>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</si>
  <si>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</si>
  <si>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</si>
  <si>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</si>
  <si>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</si>
  <si>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</si>
  <si>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</si>
  <si>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</si>
  <si>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</si>
  <si>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</si>
  <si>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</si>
  <si>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</si>
  <si>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</si>
  <si>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</si>
  <si>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</si>
  <si>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</si>
  <si>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</si>
  <si>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</si>
  <si>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</si>
  <si>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</si>
  <si>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</si>
  <si>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</si>
  <si>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</si>
  <si>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</si>
  <si>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</si>
  <si>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</si>
  <si>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</si>
  <si>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</si>
  <si>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</si>
  <si>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</si>
  <si>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</si>
  <si>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</si>
  <si>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</si>
  <si>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</si>
  <si>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</si>
  <si>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</si>
  <si>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</si>
  <si>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</si>
  <si>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</si>
  <si>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</si>
  <si>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</si>
  <si>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</si>
  <si>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</si>
  <si>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</si>
  <si>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</si>
  <si>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</si>
  <si>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</si>
  <si>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</si>
  <si>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</si>
  <si>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</si>
  <si>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</si>
  <si>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</si>
  <si>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</si>
  <si>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</si>
  <si>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</si>
  <si>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</si>
  <si>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</si>
  <si>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</si>
  <si>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</si>
  <si>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</si>
  <si>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</si>
  <si>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</si>
  <si>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</si>
  <si>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</si>
  <si>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</si>
  <si>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</si>
  <si>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</si>
  <si>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</si>
  <si>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</si>
  <si>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</si>
  <si>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</si>
  <si>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</si>
  <si>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</si>
  <si>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</si>
  <si>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</si>
  <si>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</si>
  <si>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</si>
  <si>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</si>
  <si>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</si>
  <si>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</si>
  <si>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</si>
  <si>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</si>
  <si>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</si>
  <si>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</si>
  <si>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</si>
  <si>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</si>
  <si>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</si>
  <si>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</si>
  <si>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</si>
  <si>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</si>
  <si>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</si>
  <si>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</si>
  <si>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</si>
  <si>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</si>
  <si>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</si>
  <si>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</si>
  <si>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</si>
  <si>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</si>
  <si>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</si>
  <si>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</si>
  <si>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</si>
  <si>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</si>
  <si>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</si>
  <si>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</si>
  <si>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</si>
  <si>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</si>
  <si>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</si>
  <si>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</si>
  <si>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</si>
  <si>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</si>
  <si>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</si>
  <si>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</si>
  <si>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</si>
  <si>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</si>
  <si>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</si>
  <si>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</si>
  <si>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</si>
  <si>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</si>
  <si>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</si>
  <si>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</si>
  <si>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</si>
  <si>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</si>
  <si>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</si>
  <si>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</si>
  <si>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</si>
  <si>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</si>
  <si>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</si>
  <si>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</si>
  <si>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</si>
  <si>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</si>
  <si>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</si>
  <si>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</si>
  <si>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</si>
  <si>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</si>
  <si>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</si>
  <si>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</si>
  <si>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</si>
  <si>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</si>
  <si>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</si>
  <si>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</si>
  <si>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</si>
  <si>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</si>
  <si>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</si>
  <si>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</si>
  <si>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</si>
  <si>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</si>
  <si>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</si>
  <si>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</si>
  <si>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</si>
  <si>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</si>
  <si>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</si>
  <si>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</si>
  <si>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</si>
  <si>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</si>
  <si>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</si>
  <si>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</si>
  <si>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</si>
  <si>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</si>
  <si>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</si>
  <si>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</si>
  <si>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</si>
  <si>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</si>
  <si>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</si>
  <si>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</si>
  <si>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</si>
  <si>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</si>
  <si>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</si>
  <si>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</si>
  <si>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</si>
  <si>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</si>
  <si>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</si>
  <si>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</si>
  <si>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</si>
  <si>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</si>
  <si>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</si>
  <si>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</si>
  <si>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</si>
  <si>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</si>
  <si>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</si>
  <si>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</si>
  <si>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</si>
  <si>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</si>
  <si>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</si>
  <si>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</si>
  <si>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</si>
  <si>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</si>
  <si>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</si>
  <si>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</si>
  <si>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</si>
  <si>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</si>
  <si>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</si>
  <si>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</si>
  <si>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</si>
  <si>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</si>
  <si>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</si>
  <si>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</si>
  <si>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</si>
  <si>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</si>
  <si>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</si>
  <si>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</si>
  <si>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</si>
  <si>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</si>
  <si>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</si>
  <si>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</si>
  <si>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</si>
  <si>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</si>
  <si>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</si>
  <si>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</si>
  <si>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</si>
  <si>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</si>
  <si>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</si>
  <si>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</si>
  <si>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</si>
  <si>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</si>
  <si>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</si>
  <si>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</si>
  <si>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</si>
  <si>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</si>
  <si>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</si>
  <si>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</si>
  <si>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</si>
  <si>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</si>
  <si>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</si>
  <si>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</si>
  <si>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</si>
  <si>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</si>
  <si>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</si>
  <si>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</si>
  <si>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</si>
  <si>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</si>
  <si>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</si>
  <si>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</si>
  <si>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</si>
  <si>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</si>
  <si>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</si>
  <si>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</si>
  <si>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</si>
  <si>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</si>
  <si>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</si>
  <si>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</si>
  <si>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</si>
  <si>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</si>
  <si>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</si>
  <si>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</si>
  <si>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</si>
  <si>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</si>
  <si>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</si>
  <si>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</si>
  <si>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</si>
  <si>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</si>
  <si>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</si>
  <si>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</si>
  <si>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</si>
  <si>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</si>
  <si>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</si>
  <si>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</si>
  <si>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</si>
  <si>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</si>
  <si>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</si>
  <si>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</si>
  <si>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</si>
  <si>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</si>
  <si>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</si>
  <si>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</si>
  <si>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</si>
  <si>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</si>
  <si>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</si>
  <si>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</si>
  <si>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</si>
  <si>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</si>
  <si>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</si>
  <si>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</si>
  <si>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</si>
  <si>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</si>
  <si>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</si>
  <si>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</si>
  <si>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</si>
  <si>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</si>
  <si>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</si>
  <si>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</si>
  <si>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</si>
  <si>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</si>
  <si>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</si>
  <si>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</si>
  <si>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</si>
  <si>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</si>
  <si>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</si>
  <si>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</si>
  <si>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</si>
  <si>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</si>
  <si>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</si>
  <si>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</si>
  <si>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</si>
  <si>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</si>
  <si>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</si>
  <si>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</si>
  <si>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</si>
  <si>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</si>
  <si>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</si>
  <si>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</si>
  <si>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</si>
  <si>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</si>
  <si>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</si>
  <si>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</si>
  <si>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</si>
  <si>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</si>
  <si>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</si>
  <si>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</si>
  <si>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</si>
  <si>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</si>
  <si>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</si>
  <si>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</si>
  <si>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</si>
  <si>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</si>
  <si>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</si>
  <si>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</si>
  <si>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</si>
  <si>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</si>
  <si>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</si>
  <si>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</si>
  <si>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</si>
  <si>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</si>
  <si>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</si>
  <si>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</si>
  <si>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</si>
  <si>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</si>
  <si>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</si>
  <si>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</si>
  <si>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</si>
  <si>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</si>
  <si>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</si>
  <si>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</si>
  <si>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</si>
  <si>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</si>
  <si>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</si>
  <si>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</si>
  <si>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</si>
  <si>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</si>
  <si>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</si>
  <si>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</si>
  <si>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</si>
  <si>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</si>
  <si>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</si>
  <si>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</si>
  <si>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</si>
  <si>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</si>
  <si>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</si>
  <si>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</si>
  <si>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</si>
  <si>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</si>
  <si>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</si>
  <si>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</si>
  <si>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</si>
  <si>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</si>
  <si>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</si>
  <si>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</si>
  <si>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</si>
  <si>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</si>
  <si>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</si>
  <si>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</si>
  <si>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</si>
  <si>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</si>
  <si>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</si>
  <si>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</si>
  <si>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</si>
  <si>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</si>
  <si>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</si>
  <si>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</si>
  <si>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</si>
  <si>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</si>
  <si>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</si>
  <si>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</si>
  <si>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</si>
  <si>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</si>
  <si>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</si>
  <si>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</si>
  <si>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</si>
  <si>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</si>
  <si>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</si>
  <si>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</si>
  <si>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</si>
  <si>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</si>
  <si>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</si>
  <si>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</si>
  <si>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</si>
  <si>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</si>
  <si>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</si>
  <si>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</si>
  <si>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</si>
  <si>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</si>
  <si>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</si>
  <si>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</si>
  <si>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</si>
  <si>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</si>
  <si>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</si>
  <si>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</si>
  <si>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</si>
  <si>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</si>
  <si>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</si>
  <si>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</si>
  <si>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</si>
  <si>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</si>
  <si>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</si>
  <si>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</si>
  <si>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</si>
  <si>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</si>
  <si>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</si>
  <si>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</si>
  <si>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</si>
  <si>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</si>
  <si>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</si>
  <si>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</si>
  <si>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</si>
  <si>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</si>
  <si>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</si>
  <si>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</si>
  <si>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</si>
  <si>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</si>
  <si>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</si>
  <si>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</si>
  <si>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</si>
  <si>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</si>
  <si>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</si>
  <si>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</si>
  <si>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</si>
  <si>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</si>
  <si>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</si>
  <si>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</si>
  <si>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</si>
  <si>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</si>
  <si>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</si>
  <si>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</si>
  <si>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</si>
  <si>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</si>
  <si>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</si>
  <si>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</si>
  <si>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</si>
  <si>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</si>
  <si>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</si>
  <si>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</si>
  <si>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</si>
  <si>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</si>
  <si>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</si>
  <si>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</si>
  <si>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</si>
  <si>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</si>
  <si>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</si>
  <si>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</si>
  <si>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</si>
  <si>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</si>
  <si>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</si>
  <si>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</si>
  <si>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</si>
  <si>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</si>
  <si>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</si>
  <si>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</si>
  <si>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</si>
  <si>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</si>
  <si>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</si>
  <si>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</si>
  <si>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</si>
  <si>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</si>
  <si>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</si>
  <si>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</si>
  <si>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</si>
  <si>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</si>
  <si>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</si>
  <si>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</si>
  <si>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</si>
  <si>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</si>
  <si>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</si>
  <si>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</si>
  <si>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</si>
  <si>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</si>
  <si>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</si>
  <si>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</si>
  <si>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</si>
  <si>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</si>
  <si>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</si>
  <si>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</si>
  <si>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</si>
  <si>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</si>
  <si>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</si>
  <si>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</si>
  <si>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</si>
  <si>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</si>
  <si>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</si>
  <si>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</si>
  <si>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</si>
  <si>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</si>
  <si>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</si>
  <si>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</si>
  <si>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</si>
  <si>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</si>
  <si>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</si>
  <si>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</si>
  <si>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</si>
  <si>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</si>
  <si>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</si>
  <si>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</si>
  <si>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</si>
  <si>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</si>
  <si>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</si>
  <si>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</si>
  <si>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</si>
  <si>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</si>
  <si>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</si>
  <si>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</si>
  <si>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</si>
  <si>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</si>
  <si>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</si>
  <si>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</si>
  <si>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</si>
  <si>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</si>
  <si>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</si>
  <si>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</si>
  <si>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</si>
  <si>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</si>
  <si>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</si>
  <si>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</si>
  <si>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</si>
  <si>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</si>
  <si>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</si>
  <si>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</si>
  <si>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</si>
  <si>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</si>
  <si>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</si>
  <si>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</si>
  <si>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</si>
  <si>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</si>
  <si>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</si>
  <si>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</si>
  <si>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</si>
  <si>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</si>
  <si>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</si>
  <si>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</si>
  <si>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</si>
  <si>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</si>
  <si>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</si>
  <si>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</si>
  <si>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</si>
  <si>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</si>
  <si>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</si>
  <si>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</si>
  <si>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</si>
  <si>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</si>
  <si>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</si>
  <si>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</si>
  <si>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</si>
  <si>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</si>
  <si>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</si>
  <si>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</si>
  <si>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</si>
  <si>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</si>
  <si>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</si>
  <si>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</si>
  <si>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</si>
  <si>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</si>
  <si>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</si>
  <si>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</si>
  <si>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</si>
  <si>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</si>
  <si>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</si>
  <si>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</si>
  <si>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</si>
  <si>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</si>
  <si>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</si>
  <si>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</si>
  <si>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</si>
  <si>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</si>
  <si>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</si>
  <si>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</si>
  <si>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</si>
  <si>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</si>
  <si>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</si>
  <si>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</si>
  <si>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</si>
  <si>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</si>
  <si>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</si>
  <si>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</si>
  <si>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</si>
  <si>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</si>
  <si>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</si>
  <si>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</si>
  <si>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</si>
  <si>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</si>
  <si>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</si>
  <si>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</si>
  <si>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</si>
  <si>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</si>
  <si>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</si>
  <si>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</si>
  <si>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</si>
  <si>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</si>
  <si>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</si>
  <si>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</si>
  <si>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</si>
  <si>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</si>
  <si>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</si>
  <si>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</si>
  <si>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</si>
  <si>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</si>
  <si>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</si>
  <si>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</si>
  <si>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</si>
  <si>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</si>
  <si>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</si>
  <si>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</si>
  <si>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</si>
  <si>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</si>
  <si>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</si>
  <si>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</si>
  <si>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</si>
  <si>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</si>
  <si>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</si>
  <si>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</si>
  <si>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</si>
  <si>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</si>
  <si>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</si>
  <si>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</si>
  <si>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</si>
  <si>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</si>
  <si>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</si>
  <si>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</si>
  <si>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</si>
  <si>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</si>
  <si>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</si>
  <si>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</si>
  <si>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</si>
  <si>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</si>
  <si>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</si>
  <si>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</si>
  <si>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</si>
  <si>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</si>
  <si>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</si>
  <si>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</si>
  <si>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</si>
  <si>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</si>
  <si>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</si>
  <si>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</si>
  <si>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</si>
  <si>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</si>
  <si>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</si>
  <si>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</si>
  <si>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</si>
  <si>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</si>
  <si>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</si>
  <si>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</si>
  <si>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</si>
  <si>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</si>
  <si>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</si>
  <si>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</si>
  <si>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</si>
  <si>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</si>
  <si>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</si>
  <si>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</si>
  <si>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</si>
  <si>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</si>
  <si>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</si>
  <si>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</si>
  <si>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</si>
  <si>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</si>
  <si>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</si>
  <si>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</si>
  <si>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</si>
  <si>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</si>
  <si>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</si>
  <si>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</si>
  <si>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</si>
  <si>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</si>
  <si>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</si>
  <si>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</si>
  <si>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</si>
  <si>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</si>
  <si>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</si>
  <si>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</si>
  <si>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</si>
  <si>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</si>
  <si>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</si>
  <si>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</si>
  <si>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</si>
  <si>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</si>
  <si>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</si>
  <si>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</si>
  <si>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</si>
  <si>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</si>
  <si>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</si>
  <si>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</si>
  <si>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</si>
  <si>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</si>
  <si>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</si>
  <si>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</si>
  <si>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</si>
  <si>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</si>
  <si>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</si>
  <si>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</si>
  <si>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</si>
  <si>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</si>
  <si>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</si>
  <si>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</si>
  <si>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</si>
  <si>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</si>
  <si>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</si>
  <si>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</si>
  <si>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</si>
  <si>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</si>
  <si>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</si>
  <si>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</si>
  <si>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</si>
  <si>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</si>
  <si>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</si>
  <si>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</si>
  <si>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</si>
  <si>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</si>
  <si>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</si>
  <si>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</si>
  <si>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</si>
  <si>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</si>
  <si>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</si>
  <si>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</si>
  <si>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</si>
  <si>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</si>
  <si>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</si>
  <si>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</si>
  <si>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</si>
  <si>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</si>
  <si>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</si>
  <si>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</si>
  <si>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</si>
  <si>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</si>
  <si>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</si>
  <si>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</si>
  <si>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</si>
  <si>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</si>
  <si>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</si>
  <si>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</si>
  <si>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</si>
  <si>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</si>
  <si>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</si>
  <si>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</si>
  <si>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</si>
  <si>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</si>
  <si>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</si>
  <si>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</si>
  <si>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</si>
  <si>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</si>
  <si>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</si>
  <si>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</si>
  <si>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</si>
  <si>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</si>
  <si>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</si>
  <si>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</si>
  <si>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</si>
  <si>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</si>
  <si>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</si>
  <si>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</si>
  <si>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</si>
  <si>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</si>
  <si>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</si>
  <si>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</si>
  <si>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</si>
  <si>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</si>
  <si>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</si>
  <si>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</si>
  <si>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</si>
  <si>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</si>
  <si>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</si>
  <si>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</si>
  <si>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</si>
  <si>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</si>
  <si>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</si>
  <si>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</si>
  <si>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</si>
  <si>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</si>
  <si>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</si>
  <si>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</si>
  <si>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</si>
  <si>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</si>
  <si>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</si>
  <si>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</si>
  <si>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</si>
  <si>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</si>
  <si>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</si>
  <si>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</si>
  <si>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</si>
  <si>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</si>
  <si>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</si>
  <si>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</si>
  <si>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</si>
  <si>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</si>
  <si>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</si>
  <si>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</si>
  <si>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</si>
  <si>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</si>
  <si>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</si>
  <si>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</si>
  <si>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</si>
  <si>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</si>
  <si>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</si>
  <si>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</si>
  <si>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</si>
  <si>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</si>
  <si>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</si>
  <si>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</si>
  <si>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</si>
  <si>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</si>
  <si>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</si>
  <si>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</si>
  <si>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</si>
  <si>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</si>
  <si>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</si>
  <si>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</si>
  <si>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</si>
  <si>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</si>
  <si>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</si>
  <si>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</si>
  <si>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</si>
  <si>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</si>
  <si>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</si>
  <si>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</si>
  <si>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</si>
  <si>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</si>
  <si>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</si>
  <si>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</si>
  <si>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</si>
  <si>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</si>
  <si>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</si>
  <si>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</si>
  <si>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</si>
  <si>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</si>
  <si>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</si>
  <si>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</si>
  <si>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</si>
  <si>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</si>
  <si>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</si>
  <si>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</si>
  <si>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</si>
  <si>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</si>
  <si>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</si>
  <si>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</si>
  <si>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</si>
  <si>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</si>
  <si>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</si>
  <si>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</si>
  <si>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</si>
  <si>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</si>
  <si>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</si>
  <si>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</si>
  <si>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</si>
  <si>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</si>
  <si>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</si>
  <si>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</si>
  <si>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</si>
  <si>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</si>
  <si>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</si>
  <si>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</si>
  <si>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</si>
  <si>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</si>
  <si>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</si>
  <si>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</si>
  <si>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</si>
  <si>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</si>
  <si>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</si>
  <si>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</si>
  <si>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</si>
  <si>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</si>
  <si>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</si>
  <si>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</si>
  <si>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</si>
  <si>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</si>
  <si>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</si>
  <si>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</si>
  <si>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</si>
  <si>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</si>
  <si>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</si>
  <si>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</si>
  <si>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</si>
  <si>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</si>
  <si>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</si>
  <si>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</si>
  <si>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</si>
  <si>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</si>
  <si>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</si>
  <si>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</si>
  <si>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</si>
  <si>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</si>
  <si>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</si>
  <si>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</si>
  <si>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</si>
  <si>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</si>
  <si>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</si>
  <si>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</si>
  <si>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</si>
  <si>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</si>
  <si>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</si>
  <si>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</si>
  <si>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</si>
  <si>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</si>
  <si>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</si>
  <si>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</si>
  <si>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</si>
  <si>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</si>
  <si>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</si>
  <si>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</si>
  <si>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</si>
  <si>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</si>
  <si>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</si>
  <si>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</si>
  <si>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</si>
  <si>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</si>
  <si>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</si>
  <si>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</si>
  <si>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</si>
  <si>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</si>
  <si>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</si>
  <si>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</si>
  <si>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</si>
  <si>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</si>
  <si>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</si>
  <si>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</si>
  <si>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</si>
  <si>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</si>
  <si>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</si>
  <si>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</si>
  <si>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</si>
  <si>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</si>
  <si>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</si>
  <si>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</si>
  <si>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</si>
  <si>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</si>
  <si>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</si>
  <si>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</si>
  <si>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</si>
  <si>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</si>
  <si>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</si>
  <si>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</si>
  <si>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</si>
  <si>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</si>
  <si>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</si>
  <si>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</si>
  <si>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</si>
  <si>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</si>
  <si>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</si>
  <si>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</si>
  <si>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</si>
  <si>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</si>
  <si>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</si>
  <si>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</si>
  <si>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</si>
  <si>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</si>
  <si>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</si>
  <si>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</si>
  <si>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</si>
  <si>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</si>
  <si>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</si>
  <si>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</si>
  <si>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</si>
  <si>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</si>
  <si>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</si>
  <si>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</si>
  <si>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</si>
  <si>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</si>
  <si>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</si>
  <si>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</si>
  <si>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</si>
  <si>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</si>
  <si>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</si>
  <si>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</si>
  <si>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</si>
  <si>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</si>
  <si>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</si>
  <si>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</si>
  <si>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</si>
  <si>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</si>
  <si>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</si>
  <si>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</si>
  <si>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</si>
  <si>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</si>
  <si>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</si>
  <si>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</si>
  <si>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</si>
  <si>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</si>
  <si>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</si>
  <si>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</si>
  <si>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</si>
  <si>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</si>
  <si>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</si>
  <si>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</si>
  <si>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</si>
  <si>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</si>
  <si>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</si>
  <si>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</si>
  <si>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</si>
  <si>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</si>
  <si>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</si>
  <si>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</si>
  <si>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</si>
  <si>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</si>
  <si>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</si>
  <si>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</si>
  <si>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</si>
  <si>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</si>
  <si>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</si>
  <si>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</si>
  <si>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</si>
  <si>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</si>
  <si>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</si>
  <si>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</si>
  <si>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</si>
  <si>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</si>
  <si>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</si>
  <si>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</si>
  <si>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</si>
  <si>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</si>
  <si>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</si>
  <si>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</si>
  <si>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</si>
  <si>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</si>
  <si>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</si>
  <si>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</si>
  <si>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</si>
  <si>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</si>
  <si>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</si>
  <si>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</si>
  <si>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</si>
  <si>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</si>
  <si>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</si>
  <si>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</si>
  <si>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</si>
  <si>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</si>
  <si>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</si>
  <si>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</si>
  <si>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</si>
  <si>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</si>
  <si>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</si>
  <si>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</si>
  <si>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</si>
  <si>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</si>
  <si>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</si>
  <si>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</si>
  <si>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</si>
  <si>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</si>
  <si>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</si>
  <si>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</si>
  <si>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</si>
  <si>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</si>
  <si>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</si>
  <si>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</si>
  <si>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</si>
  <si>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</si>
  <si>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</si>
  <si>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</si>
  <si>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</si>
  <si>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</si>
  <si>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</si>
  <si>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</si>
  <si>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</si>
  <si>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</si>
  <si>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</si>
  <si>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</si>
  <si>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</si>
  <si>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</si>
  <si>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</si>
  <si>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</si>
  <si>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</si>
  <si>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</si>
  <si>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</si>
  <si>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</si>
  <si>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</si>
  <si>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</si>
  <si>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</si>
  <si>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</si>
  <si>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</si>
  <si>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</si>
  <si>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</si>
  <si>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</si>
  <si>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</si>
  <si>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</si>
  <si>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</si>
  <si>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</si>
  <si>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</si>
  <si>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</si>
  <si>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</si>
  <si>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</si>
  <si>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</si>
  <si>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</si>
  <si>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</si>
  <si>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</si>
  <si>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</si>
  <si>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</si>
  <si>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</si>
  <si>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</si>
  <si>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</si>
  <si>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</si>
  <si>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</si>
  <si>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</si>
  <si>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</si>
  <si>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</si>
  <si>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</si>
  <si>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</si>
  <si>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</si>
  <si>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</si>
  <si>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</si>
  <si>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</si>
  <si>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</si>
  <si>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</si>
  <si>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</si>
  <si>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</si>
  <si>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</si>
  <si>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</si>
  <si>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</si>
  <si>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</si>
  <si>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</si>
  <si>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</si>
  <si>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</si>
  <si>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</si>
  <si>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</si>
  <si>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</si>
  <si>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</si>
  <si>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</si>
  <si>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</si>
  <si>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</si>
  <si>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</si>
  <si>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</si>
  <si>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</si>
  <si>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</si>
  <si>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</si>
  <si>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</si>
  <si>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</si>
  <si>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</si>
  <si>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</si>
  <si>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</si>
  <si>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</si>
  <si>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</si>
  <si>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</si>
  <si>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</si>
  <si>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</si>
  <si>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</si>
  <si>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</si>
  <si>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</si>
  <si>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</si>
  <si>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</si>
  <si>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</si>
  <si>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</si>
  <si>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</si>
  <si>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</si>
  <si>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</si>
  <si>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</si>
  <si>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</si>
  <si>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</si>
  <si>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</si>
  <si>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</si>
  <si>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</si>
  <si>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</si>
  <si>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</si>
  <si>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</si>
  <si>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</si>
  <si>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</si>
  <si>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</si>
  <si>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</si>
  <si>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</si>
  <si>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</si>
  <si>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</si>
  <si>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</si>
  <si>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</si>
  <si>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</si>
  <si>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</si>
  <si>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</si>
  <si>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</si>
  <si>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</si>
  <si>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</si>
  <si>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</si>
  <si>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</si>
  <si>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</si>
  <si>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</si>
  <si>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</si>
  <si>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</si>
  <si>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</si>
  <si>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</si>
  <si>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</si>
  <si>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</si>
  <si>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</si>
  <si>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</si>
  <si>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</si>
  <si>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</si>
  <si>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</si>
  <si>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</si>
  <si>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</si>
  <si>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</si>
  <si>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</si>
  <si>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</si>
  <si>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</si>
  <si>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</si>
  <si>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</si>
  <si>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</si>
  <si>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</si>
  <si>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</si>
  <si>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</si>
  <si>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</si>
  <si>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</si>
  <si>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</si>
  <si>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</si>
  <si>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</si>
  <si>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</si>
  <si>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</si>
  <si>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</si>
  <si>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</si>
  <si>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</si>
  <si>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</si>
  <si>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</si>
  <si>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</si>
  <si>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</si>
  <si>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</si>
  <si>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</si>
  <si>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</si>
  <si>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</si>
  <si>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</si>
  <si>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</si>
  <si>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</si>
  <si>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</si>
  <si>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</si>
  <si>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</si>
  <si>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</si>
  <si>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</si>
  <si>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</si>
  <si>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</si>
  <si>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</si>
  <si>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</si>
  <si>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</si>
  <si>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</si>
  <si>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</si>
  <si>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</si>
  <si>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</si>
  <si>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</si>
  <si>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</si>
  <si>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</si>
  <si>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</si>
  <si>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</si>
  <si>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</si>
  <si>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</si>
  <si>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</si>
  <si>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</si>
  <si>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</si>
  <si>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</si>
  <si>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</si>
  <si>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</si>
  <si>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</si>
  <si>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</si>
  <si>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</si>
  <si>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</si>
  <si>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</si>
  <si>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</si>
  <si>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</si>
  <si>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</si>
  <si>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</si>
  <si>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</si>
  <si>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</si>
  <si>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</si>
  <si>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</si>
  <si>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</si>
  <si>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</si>
  <si>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</si>
  <si>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</si>
  <si>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</si>
  <si>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</si>
  <si>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</si>
  <si>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</si>
  <si>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</si>
  <si>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</si>
  <si>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</si>
  <si>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</si>
  <si>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</si>
  <si>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</si>
  <si>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</si>
  <si>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</si>
  <si>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</si>
  <si>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</si>
  <si>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</si>
  <si>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</si>
  <si>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</si>
  <si>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</si>
  <si>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</si>
  <si>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</si>
  <si>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</si>
  <si>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</si>
  <si>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</si>
  <si>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</si>
  <si>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</si>
  <si>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</si>
  <si>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</si>
  <si>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</si>
  <si>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</si>
  <si>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</si>
  <si>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</si>
  <si>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</si>
  <si>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</si>
  <si>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</si>
  <si>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</si>
  <si>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</si>
  <si>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</si>
  <si>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</si>
  <si>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</si>
  <si>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</si>
  <si>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</si>
  <si>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</si>
  <si>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</si>
  <si>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</si>
  <si>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</si>
  <si>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</si>
  <si>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</si>
  <si>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</si>
  <si>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</si>
  <si>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</si>
  <si>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</si>
  <si>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</si>
  <si>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</si>
  <si>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</si>
  <si>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</si>
  <si>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</si>
  <si>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</si>
  <si>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</si>
  <si>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</si>
  <si>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</si>
  <si>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</si>
  <si>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</si>
  <si>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</si>
  <si>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</si>
  <si>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</si>
  <si>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</si>
  <si>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</si>
  <si>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</si>
  <si>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</si>
  <si>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</si>
  <si>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</si>
  <si>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</si>
  <si>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</si>
  <si>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</si>
  <si>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</si>
  <si>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</si>
  <si>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</si>
  <si>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</si>
  <si>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</si>
  <si>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</si>
  <si>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</si>
  <si>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</si>
  <si>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</si>
  <si>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</si>
  <si>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</si>
  <si>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</si>
  <si>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</si>
  <si>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</si>
  <si>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</si>
  <si>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</si>
  <si>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</si>
  <si>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</si>
  <si>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</si>
  <si>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</si>
  <si>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</si>
  <si>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</si>
  <si>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</si>
  <si>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</si>
  <si>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</si>
  <si>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</si>
  <si>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</si>
  <si>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</si>
  <si>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</si>
  <si>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</si>
  <si>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</si>
  <si>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</si>
  <si>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</si>
  <si>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</si>
  <si>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</si>
  <si>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</si>
  <si>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</si>
  <si>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</si>
  <si>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</si>
  <si>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</si>
  <si>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</si>
  <si>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</si>
  <si>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</si>
  <si>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</si>
  <si>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</si>
  <si>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</si>
  <si>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</si>
  <si>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</si>
  <si>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</si>
  <si>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</si>
  <si>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</si>
  <si>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</si>
  <si>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</si>
  <si>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</si>
  <si>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</si>
  <si>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</si>
  <si>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</si>
  <si>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</si>
  <si>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</si>
  <si>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</si>
  <si>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</si>
  <si>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</si>
  <si>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</si>
  <si>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</si>
  <si>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</si>
  <si>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</si>
  <si>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</si>
  <si>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</si>
  <si>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</si>
  <si>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</si>
  <si>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</si>
  <si>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</si>
  <si>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</si>
  <si>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</si>
  <si>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</si>
  <si>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</si>
  <si>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</si>
  <si>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</si>
  <si>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</si>
  <si>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</si>
  <si>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</si>
  <si>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</si>
  <si>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</si>
  <si>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</si>
  <si>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</si>
  <si>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</si>
  <si>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</si>
  <si>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</si>
  <si>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</si>
  <si>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</si>
  <si>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</si>
  <si>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</si>
  <si>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</si>
  <si>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</si>
  <si>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</si>
  <si>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</si>
  <si>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</si>
  <si>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</si>
  <si>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</si>
  <si>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</si>
  <si>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</si>
  <si>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</si>
  <si>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</si>
  <si>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</si>
  <si>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</si>
  <si>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</si>
  <si>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</si>
  <si>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</si>
  <si>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</si>
  <si>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</si>
  <si>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</si>
  <si>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</si>
  <si>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</si>
  <si>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</si>
  <si>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</si>
  <si>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</si>
  <si>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</si>
  <si>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</si>
  <si>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</si>
  <si>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</si>
  <si>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</si>
  <si>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</si>
  <si>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</si>
  <si>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</si>
  <si>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</si>
  <si>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</si>
  <si>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</si>
  <si>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</si>
  <si>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</si>
  <si>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</si>
  <si>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</si>
  <si>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</si>
  <si>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</si>
  <si>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</si>
  <si>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</si>
  <si>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</si>
  <si>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</si>
  <si>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</si>
  <si>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</si>
  <si>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</si>
  <si>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</si>
  <si>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</si>
  <si>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</si>
  <si>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</si>
  <si>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</si>
  <si>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</si>
  <si>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</si>
  <si>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</si>
  <si>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</si>
  <si>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</si>
  <si>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</si>
  <si>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</si>
  <si>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</si>
  <si>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</si>
  <si>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</si>
  <si>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</si>
  <si>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</si>
  <si>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</si>
  <si>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</si>
  <si>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</si>
  <si>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</si>
  <si>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</si>
  <si>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</si>
  <si>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</si>
  <si>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</si>
  <si>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</si>
  <si>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</si>
  <si>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</si>
  <si>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</si>
  <si>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</si>
  <si>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</si>
  <si>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</si>
  <si>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</si>
  <si>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</si>
  <si>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</si>
  <si>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</si>
  <si>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</si>
  <si>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</si>
  <si>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</si>
  <si>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</si>
  <si>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</si>
  <si>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</si>
  <si>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</si>
  <si>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</si>
  <si>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</si>
  <si>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</si>
  <si>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</si>
  <si>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</si>
  <si>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</si>
  <si>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</si>
  <si>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</si>
  <si>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</si>
  <si>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</si>
  <si>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</si>
  <si>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</si>
  <si>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</si>
  <si>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</si>
  <si>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</si>
  <si>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</si>
  <si>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</si>
  <si>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</si>
  <si>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</si>
  <si>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</si>
  <si>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</si>
  <si>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</si>
  <si>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</si>
  <si>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</si>
  <si>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</si>
  <si>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</si>
  <si>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</si>
  <si>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</si>
  <si>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</si>
  <si>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</si>
  <si>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</si>
  <si>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</si>
  <si>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</si>
  <si>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</si>
  <si>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</si>
  <si>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</si>
  <si>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</si>
  <si>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</si>
  <si>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</si>
  <si>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</si>
  <si>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</si>
  <si>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</si>
  <si>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</si>
  <si>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</si>
  <si>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</si>
  <si>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</si>
  <si>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</si>
  <si>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</si>
  <si>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</si>
  <si>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</si>
  <si>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</si>
  <si>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</si>
  <si>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</si>
  <si>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</si>
  <si>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</si>
  <si>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</si>
  <si>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</si>
  <si>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</si>
  <si>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</si>
  <si>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</si>
  <si>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</si>
  <si>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</si>
  <si>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</si>
  <si>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</si>
  <si>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</si>
  <si>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</si>
  <si>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</si>
  <si>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</si>
  <si>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</si>
  <si>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</si>
  <si>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</si>
  <si>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</si>
  <si>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</si>
  <si>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</si>
  <si>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</si>
  <si>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</si>
  <si>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</si>
  <si>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</si>
  <si>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</si>
  <si>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</si>
  <si>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</si>
  <si>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</si>
  <si>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</si>
  <si>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</si>
  <si>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</si>
  <si>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</si>
  <si>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</si>
  <si>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</si>
  <si>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</si>
  <si>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</si>
  <si>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</si>
  <si>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</si>
  <si>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</si>
  <si>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</si>
  <si>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</si>
  <si>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</si>
  <si>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</si>
  <si>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</si>
  <si>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</si>
  <si>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</si>
  <si>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</si>
  <si>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</si>
  <si>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</si>
  <si>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</si>
  <si>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</si>
  <si>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</si>
  <si>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</si>
  <si>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</si>
  <si>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</si>
  <si>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</si>
  <si>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</si>
  <si>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</si>
  <si>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</si>
  <si>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</si>
  <si>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</si>
  <si>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</si>
  <si>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</si>
  <si>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</si>
  <si>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</si>
  <si>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</si>
  <si>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</si>
  <si>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</si>
  <si>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</si>
  <si>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</si>
  <si>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</si>
  <si>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</si>
  <si>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</si>
  <si>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</si>
  <si>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</si>
  <si>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</si>
  <si>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</si>
  <si>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</si>
  <si>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</si>
  <si>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</si>
  <si>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</si>
  <si>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</si>
  <si>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</si>
  <si>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</si>
  <si>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</si>
  <si>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</si>
  <si>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</si>
  <si>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</si>
  <si>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</si>
  <si>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</si>
  <si>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</si>
  <si>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</si>
  <si>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</si>
  <si>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</si>
  <si>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</si>
  <si>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</si>
  <si>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</si>
  <si>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</si>
  <si>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</si>
  <si>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</si>
  <si>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</si>
  <si>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</si>
  <si>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</si>
  <si>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</si>
  <si>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</si>
  <si>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</si>
  <si>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</si>
  <si>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</si>
  <si>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</si>
  <si>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</si>
  <si>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</si>
  <si>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</si>
  <si>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</si>
  <si>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</si>
  <si>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</si>
  <si>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</si>
  <si>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</si>
  <si>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</si>
  <si>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</si>
  <si>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</si>
  <si>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</si>
  <si>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</si>
  <si>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</si>
  <si>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</si>
  <si>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</si>
  <si>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</si>
  <si>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</si>
  <si>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</si>
  <si>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</si>
  <si>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</si>
  <si>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</si>
  <si>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</si>
  <si>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</si>
  <si>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</si>
  <si>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</si>
  <si>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</si>
  <si>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</si>
  <si>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</si>
  <si>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</si>
  <si>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</si>
  <si>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</si>
  <si>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</si>
  <si>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</si>
  <si>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</si>
  <si>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</si>
  <si>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</si>
  <si>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</si>
  <si>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</si>
  <si>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</si>
  <si>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</si>
  <si>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</si>
  <si>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</si>
  <si>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</si>
  <si>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</si>
  <si>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</si>
  <si>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</si>
  <si>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</si>
  <si>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</si>
  <si>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</si>
  <si>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</si>
  <si>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</si>
  <si>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</si>
  <si>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</si>
  <si>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</si>
  <si>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</si>
  <si>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</si>
  <si>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</si>
  <si>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</si>
  <si>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</si>
  <si>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</si>
  <si>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</si>
  <si>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</si>
  <si>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</si>
  <si>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</si>
  <si>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</si>
  <si>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</si>
  <si>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</si>
  <si>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</si>
  <si>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</si>
  <si>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</si>
  <si>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</si>
  <si>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</si>
  <si>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</si>
  <si>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</si>
  <si>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</si>
  <si>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</si>
  <si>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</si>
  <si>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</si>
  <si>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</si>
  <si>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</si>
  <si>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</si>
  <si>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</si>
  <si>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</si>
  <si>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</si>
  <si>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</si>
  <si>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</si>
  <si>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</si>
  <si>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</si>
  <si>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</si>
  <si>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</si>
  <si>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</si>
  <si>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</si>
  <si>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</si>
  <si>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</si>
  <si>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</si>
  <si>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</si>
  <si>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</si>
  <si>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</si>
  <si>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</si>
  <si>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</si>
  <si>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</si>
  <si>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</si>
  <si>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</si>
  <si>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</si>
  <si>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</si>
  <si>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</si>
  <si>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</si>
  <si>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</si>
  <si>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</si>
  <si>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</si>
  <si>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</si>
  <si>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</si>
  <si>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</si>
  <si>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</si>
  <si>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</si>
  <si>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</si>
  <si>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</si>
  <si>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</si>
  <si>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</si>
  <si>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</si>
  <si>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</si>
  <si>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</si>
  <si>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</si>
  <si>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</si>
  <si>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</si>
  <si>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</si>
  <si>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</si>
  <si>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</si>
  <si>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</si>
  <si>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</si>
  <si>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</si>
  <si>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</si>
  <si>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</si>
  <si>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</si>
  <si>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</si>
  <si>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</si>
  <si>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</si>
  <si>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</si>
  <si>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</si>
  <si>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</si>
  <si>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</si>
  <si>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</si>
  <si>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</si>
  <si>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</si>
  <si>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</si>
  <si>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</si>
  <si>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</si>
  <si>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</si>
  <si>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</si>
  <si>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</si>
  <si>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</si>
  <si>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</si>
  <si>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</si>
  <si>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</si>
  <si>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</si>
  <si>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</si>
  <si>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</si>
  <si>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</si>
  <si>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</si>
  <si>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</si>
  <si>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</si>
  <si>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</si>
  <si>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</si>
  <si>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</si>
  <si>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</si>
  <si>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</si>
  <si>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</si>
  <si>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</si>
  <si>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</si>
  <si>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</si>
  <si>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</si>
  <si>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</si>
  <si>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</si>
  <si>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</si>
  <si>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</si>
  <si>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</si>
  <si>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</si>
  <si>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</si>
  <si>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</si>
  <si>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</si>
  <si>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</si>
  <si>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</si>
  <si>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</si>
  <si>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</si>
  <si>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</si>
  <si>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</si>
  <si>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</si>
  <si>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</si>
  <si>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</si>
  <si>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</si>
  <si>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</si>
  <si>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</si>
  <si>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</si>
  <si>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</si>
  <si>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</si>
  <si>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</si>
  <si>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</si>
  <si>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</si>
  <si>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</si>
  <si>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</si>
  <si>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</si>
  <si>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</si>
  <si>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</si>
  <si>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</si>
  <si>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</si>
  <si>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</si>
  <si>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</si>
  <si>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</si>
  <si>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</si>
  <si>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</si>
  <si>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</si>
  <si>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</si>
  <si>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</si>
  <si>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</si>
  <si>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</si>
  <si>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</si>
  <si>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</si>
  <si>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</si>
  <si>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</si>
  <si>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</si>
  <si>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</si>
  <si>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</si>
  <si>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</si>
  <si>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</si>
  <si>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</si>
  <si>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</si>
  <si>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</si>
  <si>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</si>
  <si>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</si>
  <si>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</si>
  <si>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</si>
  <si>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</si>
  <si>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</si>
  <si>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</si>
  <si>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</si>
  <si>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</si>
  <si>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</si>
  <si>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</si>
  <si>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</si>
  <si>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</si>
  <si>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</si>
  <si>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</si>
  <si>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</si>
  <si>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</si>
  <si>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</si>
  <si>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</si>
  <si>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</si>
  <si>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</si>
  <si>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</si>
  <si>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</si>
  <si>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</si>
  <si>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</si>
  <si>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</si>
  <si>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</si>
  <si>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</si>
  <si>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</si>
  <si>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</si>
  <si>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</si>
  <si>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</si>
  <si>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</si>
  <si>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</si>
  <si>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</si>
  <si>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</si>
  <si>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</si>
  <si>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</si>
  <si>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</si>
  <si>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</si>
  <si>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</si>
  <si>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</si>
  <si>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</si>
  <si>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</si>
  <si>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</si>
  <si>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</si>
  <si>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</si>
  <si>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</si>
  <si>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</si>
  <si>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</si>
  <si>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</si>
  <si>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</si>
  <si>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</si>
  <si>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</si>
  <si>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</si>
  <si>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</si>
  <si>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</si>
  <si>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</si>
  <si>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</si>
  <si>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</si>
  <si>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</si>
  <si>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</si>
  <si>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</si>
  <si>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</si>
  <si>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</si>
  <si>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</si>
  <si>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</si>
  <si>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</si>
  <si>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</si>
  <si>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</si>
  <si>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</si>
  <si>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</si>
  <si>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</si>
  <si>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</si>
  <si>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</si>
  <si>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</si>
  <si>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</si>
  <si>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</si>
  <si>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</si>
  <si>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</si>
  <si>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</si>
  <si>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</si>
  <si>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</si>
  <si>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</si>
  <si>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</si>
  <si>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</si>
  <si>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</si>
  <si>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</si>
  <si>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</si>
  <si>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</si>
  <si>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</si>
  <si>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</si>
  <si>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</si>
  <si>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</si>
  <si>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</si>
  <si>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</si>
  <si>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</si>
  <si>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</si>
  <si>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</si>
  <si>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</si>
  <si>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</si>
  <si>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</si>
  <si>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</si>
  <si>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</si>
  <si>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</si>
  <si>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</si>
  <si>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</si>
  <si>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</si>
  <si>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</si>
  <si>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</si>
  <si>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</si>
  <si>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</si>
  <si>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</si>
  <si>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</si>
  <si>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</si>
  <si>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</si>
  <si>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</si>
  <si>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</si>
  <si>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</si>
  <si>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</si>
  <si>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</si>
  <si>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</si>
  <si>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</si>
  <si>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</si>
  <si>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</si>
  <si>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</si>
  <si>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</si>
  <si>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</si>
  <si>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</si>
  <si>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</si>
  <si>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</si>
  <si>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</si>
  <si>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</si>
  <si>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</si>
  <si>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</si>
  <si>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</si>
  <si>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</si>
  <si>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</si>
  <si>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</si>
  <si>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</si>
  <si>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</si>
  <si>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</si>
  <si>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</si>
  <si>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</si>
  <si>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</si>
  <si>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</si>
  <si>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</si>
  <si>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</si>
  <si>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</si>
  <si>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</si>
  <si>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</si>
  <si>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</si>
  <si>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</si>
  <si>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</si>
  <si>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</si>
  <si>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</si>
  <si>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</si>
  <si>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</si>
  <si>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</si>
  <si>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</si>
  <si>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</si>
  <si>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</si>
  <si>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</si>
  <si>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</si>
  <si>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</si>
  <si>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</si>
  <si>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</si>
  <si>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</si>
  <si>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</si>
  <si>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</si>
  <si>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</si>
  <si>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</si>
  <si>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</si>
  <si>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</si>
  <si>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</si>
  <si>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</si>
  <si>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</si>
  <si>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</si>
  <si>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</si>
  <si>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</si>
  <si>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</si>
  <si>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</si>
  <si>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</si>
  <si>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</si>
  <si>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</si>
  <si>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</si>
  <si>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</si>
  <si>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</si>
  <si>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</si>
  <si>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</si>
  <si>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</si>
  <si>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</si>
  <si>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</si>
  <si>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</si>
  <si>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</si>
  <si>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</si>
  <si>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</si>
  <si>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</si>
  <si>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</si>
  <si>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</si>
  <si>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</si>
  <si>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</si>
  <si>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</si>
  <si>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</si>
  <si>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</si>
  <si>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</si>
  <si>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</si>
  <si>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</si>
  <si>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</si>
  <si>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</si>
  <si>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</si>
  <si>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</si>
  <si>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</si>
  <si>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</si>
  <si>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</si>
  <si>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</si>
  <si>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</si>
  <si>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</si>
  <si>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</si>
  <si>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</si>
  <si>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</si>
  <si>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</si>
  <si>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</si>
  <si>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</si>
  <si>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</si>
  <si>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</si>
  <si>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</si>
  <si>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</si>
  <si>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</si>
  <si>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</si>
  <si>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</si>
  <si>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</si>
  <si>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</si>
  <si>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</si>
  <si>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</si>
  <si>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</si>
  <si>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</si>
  <si>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</si>
  <si>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</si>
  <si>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</si>
  <si>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</si>
  <si>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</si>
  <si>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</si>
  <si>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</si>
  <si>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</si>
  <si>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</si>
  <si>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</si>
  <si>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</si>
  <si>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</si>
  <si>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</si>
  <si>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</si>
  <si>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</si>
  <si>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</si>
  <si>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</si>
  <si>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</si>
  <si>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</si>
  <si>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</si>
  <si>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</si>
  <si>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</si>
  <si>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</si>
  <si>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</si>
  <si>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</si>
  <si>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</si>
  <si>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</si>
  <si>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</si>
  <si>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</si>
  <si>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</si>
  <si>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</si>
  <si>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</si>
  <si>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</si>
  <si>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</si>
  <si>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</si>
  <si>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</si>
  <si>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</si>
  <si>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</si>
  <si>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</si>
  <si>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</si>
  <si>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</si>
  <si>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</si>
  <si>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</si>
  <si>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</si>
  <si>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</si>
  <si>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</si>
  <si>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</si>
  <si>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</si>
  <si>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</si>
  <si>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</si>
  <si>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</si>
  <si>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</si>
  <si>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</si>
  <si>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</si>
  <si>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</si>
  <si>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</si>
  <si>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</si>
  <si>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</si>
  <si>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</si>
  <si>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</si>
  <si>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</si>
  <si>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</si>
  <si>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</si>
  <si>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</si>
  <si>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</si>
  <si>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</si>
  <si>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</si>
  <si>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</si>
  <si>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</si>
  <si>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</si>
  <si>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</si>
  <si>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</si>
  <si>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</si>
  <si>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</si>
  <si>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</si>
  <si>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</si>
  <si>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</si>
  <si>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</si>
  <si>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</si>
  <si>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</si>
  <si>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</si>
  <si>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</si>
  <si>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</si>
  <si>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</si>
  <si>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</si>
  <si>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</si>
  <si>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</si>
  <si>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</si>
  <si>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</si>
  <si>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</si>
  <si>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</si>
  <si>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</si>
  <si>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</si>
  <si>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</si>
  <si>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</si>
  <si>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</si>
  <si>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</si>
  <si>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</si>
  <si>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</si>
  <si>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</si>
  <si>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</si>
  <si>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</si>
  <si>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</si>
  <si>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</si>
  <si>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</si>
  <si>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</si>
  <si>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</si>
  <si>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</si>
  <si>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</si>
  <si>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</si>
  <si>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</si>
  <si>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</si>
  <si>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</si>
  <si>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</si>
  <si>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</si>
  <si>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</si>
  <si>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</si>
  <si>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</si>
  <si>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</si>
  <si>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</si>
  <si>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</si>
  <si>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</si>
  <si>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</si>
  <si>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</si>
  <si>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</si>
  <si>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</si>
  <si>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</si>
  <si>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</si>
  <si>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</si>
  <si>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</si>
  <si>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</si>
  <si>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</si>
  <si>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</si>
  <si>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</si>
  <si>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</si>
  <si>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</si>
  <si>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</si>
  <si>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</si>
  <si>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</si>
  <si>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</si>
  <si>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</si>
  <si>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</si>
  <si>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</si>
  <si>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</si>
  <si>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</si>
  <si>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</si>
  <si>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</si>
  <si>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</si>
  <si>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</si>
  <si>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</si>
  <si>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</si>
  <si>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</si>
  <si>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</si>
  <si>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</si>
  <si>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</si>
  <si>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</si>
  <si>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</si>
  <si>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</si>
  <si>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</si>
  <si>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</si>
  <si>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</si>
  <si>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</si>
  <si>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</si>
  <si>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</si>
  <si>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</si>
  <si>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</si>
  <si>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</si>
  <si>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</si>
  <si>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</si>
  <si>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</si>
  <si>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</si>
  <si>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</si>
  <si>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</si>
  <si>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</si>
  <si>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</si>
  <si>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</si>
  <si>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</si>
  <si>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</si>
  <si>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</si>
  <si>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</si>
  <si>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</si>
  <si>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</si>
  <si>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</si>
  <si>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</si>
  <si>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</si>
  <si>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</si>
  <si>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</si>
  <si>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</si>
  <si>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</si>
  <si>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</si>
  <si>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</si>
  <si>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</si>
  <si>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</si>
  <si>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</si>
  <si>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</si>
  <si>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</si>
  <si>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</si>
  <si>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</si>
  <si>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</si>
  <si>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</si>
  <si>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</si>
  <si>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</si>
  <si>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</si>
  <si>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</si>
  <si>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</si>
  <si>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</si>
  <si>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</si>
  <si>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</si>
  <si>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</si>
  <si>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</si>
  <si>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</si>
  <si>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</si>
  <si>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</si>
  <si>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</si>
  <si>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</si>
  <si>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</si>
  <si>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</si>
  <si>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</si>
  <si>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</si>
  <si>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</si>
  <si>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</si>
  <si>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</si>
  <si>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</si>
  <si>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</si>
  <si>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</si>
  <si>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</si>
  <si>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</si>
  <si>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</si>
  <si>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</si>
  <si>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</si>
  <si>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</si>
  <si>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</si>
  <si>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</si>
  <si>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</si>
  <si>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</si>
  <si>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</si>
  <si>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</si>
  <si>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</si>
  <si>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</si>
  <si>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</si>
  <si>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</si>
  <si>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</si>
  <si>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</si>
  <si>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</si>
  <si>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</si>
  <si>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</si>
  <si>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</si>
  <si>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</si>
  <si>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</si>
  <si>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</si>
  <si>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</si>
  <si>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</si>
  <si>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</si>
  <si>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</si>
  <si>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</si>
  <si>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</si>
  <si>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</si>
  <si>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</si>
  <si>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</si>
  <si>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</si>
  <si>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</si>
  <si>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</si>
  <si>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</si>
  <si>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</si>
  <si>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</si>
  <si>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</si>
  <si>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</si>
  <si>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</si>
  <si>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</si>
  <si>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</si>
  <si>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</si>
  <si>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</si>
  <si>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</si>
  <si>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</si>
  <si>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</si>
  <si>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</si>
  <si>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</si>
  <si>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</si>
  <si>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</si>
  <si>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</si>
  <si>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</si>
  <si>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</si>
  <si>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</si>
  <si>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</si>
  <si>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</si>
  <si>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</si>
  <si>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</si>
  <si>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</si>
  <si>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</si>
  <si>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</si>
  <si>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</si>
  <si>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</si>
  <si>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</si>
  <si>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</si>
  <si>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</si>
  <si>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</si>
  <si>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</si>
  <si>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</si>
  <si>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</si>
  <si>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</si>
  <si>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</si>
  <si>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</si>
  <si>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</si>
  <si>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</si>
  <si>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</si>
  <si>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</si>
  <si>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</si>
  <si>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</si>
  <si>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</si>
  <si>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</si>
  <si>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</si>
  <si>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</si>
  <si>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</si>
  <si>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</si>
  <si>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</si>
  <si>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</si>
  <si>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</si>
  <si>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</si>
  <si>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</si>
  <si>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</si>
  <si>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</si>
  <si>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</si>
  <si>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</si>
  <si>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</si>
  <si>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</si>
  <si>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</si>
  <si>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</si>
  <si>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</si>
  <si>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</si>
  <si>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</si>
  <si>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</si>
  <si>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</si>
  <si>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</si>
  <si>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</si>
  <si>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</si>
  <si>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</si>
  <si>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</si>
  <si>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</si>
  <si>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</si>
  <si>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</si>
  <si>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</si>
  <si>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</si>
  <si>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</si>
  <si>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</si>
  <si>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</si>
  <si>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</si>
  <si>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</si>
  <si>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</si>
  <si>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</si>
  <si>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</si>
  <si>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</si>
  <si>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</si>
  <si>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</si>
  <si>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</si>
  <si>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</si>
  <si>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</si>
  <si>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</si>
  <si>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</si>
  <si>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</si>
  <si>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</si>
  <si>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</si>
  <si>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</si>
  <si>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</si>
  <si>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</si>
  <si>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</si>
  <si>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</si>
  <si>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</si>
  <si>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</si>
  <si>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</si>
  <si>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</si>
  <si>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</si>
  <si>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</si>
  <si>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</si>
  <si>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</si>
  <si>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</si>
  <si>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</si>
  <si>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</si>
  <si>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</si>
  <si>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</si>
  <si>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</si>
  <si>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</si>
  <si>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</si>
  <si>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</si>
  <si>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</si>
  <si>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</si>
  <si>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</si>
  <si>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</si>
  <si>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</si>
  <si>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</si>
  <si>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</si>
  <si>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</si>
  <si>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</si>
  <si>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</si>
  <si>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</si>
  <si>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</si>
  <si>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</si>
  <si>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</si>
  <si>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</si>
  <si>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</si>
  <si>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</si>
  <si>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</si>
  <si>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</si>
  <si>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</si>
  <si>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</si>
  <si>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</si>
  <si>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</si>
  <si>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</si>
  <si>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</si>
  <si>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</si>
  <si>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</si>
  <si>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</si>
  <si>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</si>
  <si>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</si>
  <si>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</si>
  <si>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</si>
  <si>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</si>
  <si>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</si>
  <si>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</si>
  <si>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</si>
  <si>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</si>
  <si>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</si>
  <si>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</si>
  <si>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</si>
  <si>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</si>
  <si>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</si>
  <si>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</si>
  <si>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</si>
  <si>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</si>
  <si>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</si>
  <si>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</si>
  <si>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</si>
  <si>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</si>
  <si>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</si>
  <si>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</si>
  <si>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</si>
  <si>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</si>
  <si>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</si>
  <si>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</si>
  <si>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</si>
  <si>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</si>
  <si>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</si>
  <si>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</si>
  <si>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</si>
  <si>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</si>
  <si>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</si>
  <si>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</si>
  <si>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</si>
  <si>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</si>
  <si>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</si>
  <si>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</si>
  <si>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</si>
  <si>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</si>
  <si>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</si>
  <si>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</si>
  <si>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</si>
  <si>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</si>
  <si>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</si>
  <si>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</si>
  <si>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</si>
  <si>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</si>
  <si>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</si>
  <si>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</si>
  <si>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</si>
  <si>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</si>
  <si>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</si>
  <si>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</si>
  <si>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</si>
  <si>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</si>
  <si>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</si>
  <si>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</si>
  <si>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</si>
  <si>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</si>
  <si>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</si>
  <si>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</si>
  <si>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</si>
  <si>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</si>
  <si>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</si>
  <si>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</si>
  <si>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</si>
  <si>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</si>
  <si>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</si>
  <si>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</si>
  <si>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</si>
  <si>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</si>
  <si>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</si>
  <si>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</si>
  <si>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</si>
  <si>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</si>
  <si>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</si>
  <si>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</si>
  <si>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</si>
  <si>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</si>
  <si>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</si>
  <si>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</si>
  <si>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</si>
  <si>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</si>
  <si>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</si>
  <si>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</si>
  <si>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</si>
  <si>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</si>
  <si>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</si>
  <si>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</si>
  <si>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</si>
  <si>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</si>
  <si>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</si>
  <si>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</si>
  <si>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</si>
  <si>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</si>
  <si>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</si>
  <si>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</si>
  <si>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</si>
  <si>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</si>
  <si>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</si>
  <si>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</si>
  <si>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</si>
  <si>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</si>
  <si>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</si>
  <si>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</si>
  <si>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</si>
  <si>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</si>
  <si>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</si>
  <si>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</si>
  <si>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</si>
  <si>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</si>
  <si>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</si>
  <si>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</si>
  <si>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</si>
  <si>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</si>
  <si>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</si>
  <si>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</si>
  <si>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</si>
  <si>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</si>
  <si>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</si>
  <si>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</si>
  <si>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</si>
  <si>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</si>
  <si>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</si>
  <si>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</si>
  <si>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</si>
  <si>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</si>
  <si>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</si>
  <si>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</si>
  <si>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</si>
  <si>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</si>
  <si>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</si>
  <si>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</si>
  <si>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</si>
  <si>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</si>
  <si>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</si>
  <si>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</si>
  <si>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</si>
  <si>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</si>
  <si>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</si>
  <si>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</si>
  <si>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</si>
  <si>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</si>
  <si>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</si>
  <si>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</si>
  <si>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</si>
  <si>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</si>
  <si>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</si>
  <si>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</si>
  <si>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</si>
  <si>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</si>
  <si>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</si>
  <si>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</si>
  <si>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</si>
  <si>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</si>
  <si>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</si>
  <si>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</si>
  <si>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</si>
  <si>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</si>
  <si>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</si>
  <si>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</si>
  <si>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</si>
  <si>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</si>
  <si>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</si>
  <si>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</si>
  <si>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</si>
  <si>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</si>
  <si>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</si>
  <si>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</si>
  <si>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</si>
  <si>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</si>
  <si>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</si>
  <si>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</si>
  <si>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</si>
  <si>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</si>
  <si>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</si>
  <si>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</si>
  <si>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</si>
  <si>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</si>
  <si>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</si>
  <si>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</si>
  <si>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</si>
  <si>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</si>
  <si>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</si>
  <si>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</si>
  <si>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</si>
  <si>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</si>
  <si>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</si>
  <si>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</si>
  <si>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</si>
  <si>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</si>
  <si>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</si>
  <si>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</si>
  <si>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</si>
  <si>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</si>
  <si>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</si>
  <si>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</si>
  <si>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</si>
  <si>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</si>
  <si>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</si>
  <si>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</si>
  <si>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</si>
  <si>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</si>
  <si>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</si>
  <si>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</si>
  <si>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</si>
  <si>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</si>
  <si>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</si>
  <si>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</si>
  <si>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</si>
  <si>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</si>
  <si>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</si>
  <si>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</si>
  <si>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</si>
  <si>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</si>
  <si>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</si>
  <si>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</si>
  <si>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</si>
  <si>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</si>
  <si>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</si>
  <si>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</si>
  <si>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</si>
  <si>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</si>
  <si>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</si>
  <si>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</si>
  <si>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</si>
  <si>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</si>
  <si>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</si>
  <si>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</si>
  <si>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</si>
  <si>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</si>
  <si>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</si>
  <si>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</si>
  <si>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</si>
  <si>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</si>
  <si>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</si>
  <si>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</si>
  <si>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</si>
  <si>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</si>
  <si>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</si>
  <si>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</si>
  <si>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</si>
  <si>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</si>
  <si>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</si>
  <si>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</si>
  <si>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</si>
  <si>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</si>
  <si>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</si>
  <si>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</si>
  <si>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</si>
  <si>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</si>
  <si>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</si>
  <si>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</si>
  <si>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</si>
  <si>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</si>
  <si>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</si>
  <si>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</si>
  <si>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</si>
  <si>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</si>
  <si>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</si>
  <si>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</si>
  <si>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</si>
  <si>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</si>
  <si>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</si>
  <si>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</si>
  <si>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</si>
  <si>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</si>
  <si>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</si>
  <si>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</si>
  <si>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</si>
  <si>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</si>
  <si>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</si>
  <si>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</si>
  <si>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</si>
  <si>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</si>
  <si>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</si>
  <si>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</si>
  <si>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</si>
  <si>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</si>
  <si>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</si>
  <si>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</si>
  <si>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</si>
  <si>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</si>
  <si>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</si>
  <si>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</si>
  <si>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</si>
  <si>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</si>
  <si>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</si>
  <si>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</si>
  <si>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</si>
  <si>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</si>
  <si>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</si>
  <si>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</si>
  <si>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</si>
  <si>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</si>
  <si>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</si>
  <si>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</si>
  <si>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</si>
  <si>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</si>
  <si>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</si>
  <si>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</si>
  <si>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</si>
  <si>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</si>
  <si>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</si>
  <si>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</si>
  <si>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</si>
  <si>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</si>
  <si>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</si>
  <si>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</si>
  <si>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</si>
  <si>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</si>
  <si>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</si>
  <si>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</si>
  <si>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</si>
  <si>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</si>
  <si>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</si>
  <si>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</si>
  <si>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</si>
  <si>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</si>
  <si>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</si>
  <si>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</si>
  <si>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</si>
  <si>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</si>
  <si>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</si>
  <si>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</si>
  <si>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</si>
  <si>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</si>
  <si>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</si>
  <si>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</si>
  <si>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</si>
  <si>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</si>
  <si>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</si>
  <si>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</si>
  <si>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</si>
  <si>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</si>
  <si>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</si>
  <si>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</si>
  <si>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</si>
  <si>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</si>
  <si>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</si>
  <si>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</si>
  <si>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</si>
  <si>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</si>
  <si>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</si>
  <si>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</si>
  <si>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</si>
  <si>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</si>
  <si>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</si>
  <si>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</si>
  <si>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</si>
  <si>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</si>
  <si>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</si>
  <si>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</si>
  <si>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</si>
  <si>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</si>
  <si>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</si>
  <si>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</si>
  <si>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</si>
  <si>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</si>
  <si>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</si>
  <si>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</si>
  <si>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</si>
  <si>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</si>
  <si>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</si>
  <si>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</si>
  <si>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</si>
  <si>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</si>
  <si>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</si>
  <si>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</si>
  <si>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</si>
  <si>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</si>
  <si>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</si>
  <si>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</si>
  <si>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</si>
  <si>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</si>
  <si>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</si>
  <si>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</si>
  <si>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</si>
  <si>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</si>
  <si>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</si>
  <si>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</si>
  <si>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</si>
  <si>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</si>
  <si>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</si>
  <si>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</si>
  <si>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</si>
  <si>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</si>
  <si>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</si>
  <si>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</si>
  <si>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</si>
  <si>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</si>
  <si>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</si>
  <si>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</si>
  <si>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</si>
  <si>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</si>
  <si>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</si>
  <si>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</si>
  <si>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</si>
  <si>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</si>
  <si>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</si>
  <si>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</si>
  <si>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</si>
  <si>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</si>
  <si>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</si>
  <si>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</si>
  <si>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</si>
  <si>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</si>
  <si>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</si>
  <si>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</si>
  <si>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</si>
  <si>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</si>
  <si>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</si>
  <si>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</si>
  <si>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</si>
  <si>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</si>
  <si>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</si>
  <si>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</si>
  <si>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</si>
  <si>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</si>
  <si>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</si>
  <si>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</si>
  <si>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</si>
  <si>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</si>
  <si>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</si>
  <si>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</si>
  <si>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</si>
  <si>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</si>
  <si>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</si>
  <si>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</si>
  <si>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</si>
  <si>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</si>
  <si>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</si>
  <si>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</si>
  <si>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</si>
  <si>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</si>
  <si>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</si>
  <si>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</si>
  <si>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</si>
  <si>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</si>
  <si>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</si>
  <si>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</si>
  <si>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</si>
  <si>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</si>
  <si>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</si>
  <si>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</si>
  <si>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</si>
  <si>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</si>
  <si>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</si>
  <si>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</si>
  <si>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</si>
  <si>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</si>
  <si>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</si>
  <si>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</si>
  <si>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</si>
  <si>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</si>
  <si>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</si>
  <si>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</si>
  <si>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</si>
  <si>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</si>
  <si>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</si>
  <si>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</si>
  <si>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</si>
  <si>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</si>
  <si>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</si>
  <si>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</si>
  <si>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</si>
  <si>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</si>
  <si>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</si>
  <si>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</si>
  <si>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</si>
  <si>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</si>
  <si>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</si>
  <si>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</si>
  <si>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</si>
  <si>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</si>
  <si>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</si>
  <si>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</si>
  <si>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</si>
  <si>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</si>
  <si>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</si>
  <si>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</si>
  <si>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</si>
  <si>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</si>
  <si>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</si>
  <si>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</si>
  <si>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</si>
  <si>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</si>
  <si>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</si>
  <si>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</si>
  <si>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</si>
  <si>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</si>
  <si>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</si>
  <si>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</si>
  <si>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</si>
  <si>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</si>
  <si>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</si>
  <si>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</si>
  <si>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</si>
  <si>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</si>
  <si>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</si>
  <si>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</si>
  <si>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</si>
  <si>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</si>
  <si>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</si>
  <si>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</si>
  <si>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</si>
  <si>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</si>
  <si>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</si>
  <si>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</si>
  <si>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</si>
  <si>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</si>
  <si>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</si>
  <si>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</si>
  <si>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</si>
  <si>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</si>
  <si>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</si>
  <si>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</si>
  <si>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</si>
  <si>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</si>
  <si>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</si>
  <si>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</si>
  <si>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</si>
  <si>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</si>
  <si>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</si>
  <si>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</si>
  <si>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</si>
  <si>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</si>
  <si>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</si>
  <si>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</si>
  <si>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</si>
  <si>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</si>
  <si>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</si>
  <si>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</si>
  <si>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</si>
  <si>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</si>
  <si>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</si>
  <si>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</si>
  <si>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</si>
  <si>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</si>
  <si>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</si>
  <si>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</si>
  <si>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</si>
  <si>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</si>
  <si>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</si>
  <si>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</si>
  <si>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</si>
  <si>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</si>
  <si>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</si>
  <si>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</si>
  <si>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</si>
  <si>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</si>
  <si>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</si>
  <si>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</si>
  <si>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</si>
  <si>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</si>
  <si>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</si>
  <si>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</si>
  <si>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</si>
  <si>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</si>
  <si>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</si>
  <si>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</si>
  <si>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</si>
  <si>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</si>
  <si>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</si>
  <si>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</si>
  <si>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</si>
  <si>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</si>
  <si>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</si>
  <si>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</si>
  <si>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</si>
  <si>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</si>
  <si>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</si>
  <si>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</si>
  <si>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</si>
  <si>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</si>
  <si>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</si>
  <si>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</si>
  <si>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</si>
  <si>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</si>
  <si>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</si>
  <si>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</si>
  <si>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</si>
  <si>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</si>
  <si>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</si>
  <si>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</si>
  <si>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</si>
  <si>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</si>
  <si>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</si>
  <si>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</si>
  <si>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</si>
  <si>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</si>
  <si>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</si>
  <si>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</si>
  <si>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</si>
  <si>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</si>
  <si>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</si>
  <si>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</si>
  <si>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</si>
  <si>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</si>
  <si>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</si>
  <si>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</si>
  <si>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</si>
  <si>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</si>
  <si>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</si>
  <si>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</si>
  <si>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</si>
  <si>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</si>
  <si>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</si>
  <si>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</si>
  <si>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</si>
  <si>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</si>
  <si>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</si>
  <si>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</si>
  <si>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</si>
  <si>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</si>
  <si>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</si>
  <si>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</si>
  <si>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</si>
  <si>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</si>
  <si>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</si>
  <si>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</si>
  <si>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</si>
  <si>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</si>
  <si>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</si>
  <si>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</si>
  <si>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</si>
  <si>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</si>
  <si>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</si>
  <si>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</si>
  <si>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</si>
  <si>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</si>
  <si>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</si>
  <si>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</si>
  <si>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</si>
  <si>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</si>
  <si>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</si>
  <si>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</si>
  <si>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</si>
  <si>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</si>
  <si>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</si>
  <si>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</si>
  <si>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</si>
  <si>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</si>
  <si>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</si>
  <si>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</si>
  <si>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</si>
  <si>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</si>
  <si>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</si>
  <si>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</si>
  <si>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</si>
  <si>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</si>
  <si>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</si>
  <si>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</si>
  <si>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</si>
  <si>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</si>
  <si>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</si>
  <si>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</si>
  <si>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</si>
  <si>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</si>
  <si>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</si>
  <si>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</si>
  <si>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</si>
  <si>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</si>
  <si>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</si>
  <si>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</si>
  <si>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</si>
  <si>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</si>
  <si>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</si>
  <si>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</si>
  <si>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</si>
  <si>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</si>
  <si>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</si>
  <si>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</si>
  <si>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</si>
  <si>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</si>
  <si>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</si>
  <si>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</si>
  <si>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</si>
  <si>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</si>
  <si>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</si>
  <si>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</si>
  <si>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</si>
  <si>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</si>
  <si>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</si>
  <si>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</si>
  <si>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</si>
  <si>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</si>
  <si>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</si>
  <si>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</si>
  <si>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</si>
  <si>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</si>
  <si>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</si>
  <si>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</si>
  <si>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</si>
  <si>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</si>
  <si>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</si>
  <si>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</si>
  <si>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</si>
  <si>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</si>
  <si>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</si>
  <si>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</si>
  <si>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</si>
  <si>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</si>
  <si>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</si>
  <si>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</si>
  <si>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</si>
  <si>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</si>
  <si>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</si>
  <si>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</si>
  <si>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</si>
  <si>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</si>
  <si>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</si>
  <si>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</si>
  <si>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</si>
  <si>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</si>
  <si>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</si>
  <si>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</si>
  <si>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</si>
  <si>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</si>
  <si>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</si>
  <si>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</si>
  <si>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</si>
  <si>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</si>
  <si>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</si>
  <si>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</si>
  <si>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</si>
  <si>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</si>
  <si>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</si>
  <si>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</si>
  <si>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</si>
  <si>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</si>
  <si>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</si>
  <si>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</si>
  <si>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</si>
  <si>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</si>
  <si>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</si>
  <si>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</si>
  <si>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</si>
  <si>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</si>
  <si>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</si>
  <si>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</si>
  <si>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</si>
  <si>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</si>
  <si>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</si>
  <si>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</si>
  <si>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</si>
  <si>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</si>
  <si>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</si>
  <si>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</si>
  <si>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</si>
  <si>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</si>
  <si>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</si>
  <si>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</si>
  <si>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</si>
  <si>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</si>
  <si>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</si>
  <si>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</si>
  <si>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</si>
  <si>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</si>
  <si>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</si>
  <si>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</si>
  <si>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</si>
  <si>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</si>
  <si>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</si>
  <si>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</si>
  <si>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</si>
  <si>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</si>
  <si>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</si>
  <si>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</si>
  <si>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</si>
  <si>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</si>
  <si>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</si>
  <si>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</si>
  <si>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</si>
  <si>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</si>
  <si>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</si>
  <si>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</si>
  <si>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</si>
  <si>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</si>
  <si>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</si>
  <si>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</si>
  <si>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</si>
  <si>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</si>
  <si>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</si>
  <si>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</si>
  <si>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</si>
  <si>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</si>
  <si>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</si>
  <si>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</si>
  <si>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</si>
  <si>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</si>
  <si>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</si>
  <si>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</si>
  <si>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</si>
  <si>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</si>
  <si>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</si>
  <si>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</si>
  <si>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</si>
  <si>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</si>
  <si>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</si>
  <si>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</si>
  <si>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</si>
  <si>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</si>
  <si>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</si>
  <si>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</si>
  <si>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</si>
  <si>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</si>
  <si>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</si>
  <si>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</si>
  <si>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</si>
  <si>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</si>
  <si>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</si>
  <si>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</si>
  <si>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</si>
  <si>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</si>
  <si>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</si>
  <si>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</si>
  <si>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</si>
  <si>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</si>
  <si>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</si>
  <si>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</si>
  <si>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</si>
  <si>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</si>
  <si>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</si>
  <si>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</si>
  <si>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</si>
  <si>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</si>
  <si>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</si>
  <si>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</si>
  <si>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</si>
  <si>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</si>
  <si>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</si>
  <si>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</si>
  <si>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</si>
  <si>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</si>
  <si>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</si>
  <si>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</si>
  <si>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</si>
  <si>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</si>
  <si>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</si>
  <si>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</si>
  <si>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</si>
  <si>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</si>
  <si>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</si>
  <si>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</si>
  <si>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</si>
  <si>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</si>
  <si>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</si>
  <si>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</si>
  <si>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</si>
  <si>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</si>
  <si>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</si>
  <si>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</si>
  <si>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</si>
  <si>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</si>
  <si>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</si>
  <si>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</si>
  <si>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</si>
  <si>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</si>
  <si>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</si>
  <si>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</si>
  <si>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</si>
  <si>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</si>
  <si>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</si>
  <si>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</si>
  <si>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</si>
  <si>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</si>
  <si>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</si>
  <si>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</si>
  <si>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</si>
  <si>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</si>
  <si>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</si>
  <si>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</si>
  <si>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</si>
  <si>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</si>
  <si>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</si>
  <si>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</si>
  <si>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</si>
  <si>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</si>
  <si>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</si>
  <si>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</si>
  <si>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</si>
  <si>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</si>
  <si>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</si>
  <si>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</si>
  <si>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</si>
  <si>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</si>
  <si>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</si>
  <si>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</si>
  <si>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</si>
  <si>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</si>
  <si>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</si>
  <si>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</si>
  <si>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</si>
  <si>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</si>
  <si>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</si>
  <si>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</si>
  <si>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</si>
  <si>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</si>
  <si>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</si>
  <si>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</si>
  <si>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</si>
  <si>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</si>
  <si>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</si>
  <si>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</si>
  <si>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</si>
  <si>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</si>
  <si>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</si>
  <si>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</si>
  <si>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</si>
  <si>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</si>
  <si>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</si>
  <si>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</si>
  <si>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</si>
  <si>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</si>
  <si>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</si>
  <si>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</si>
  <si>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</si>
  <si>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</si>
  <si>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</si>
  <si>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</si>
  <si>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</si>
  <si>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</si>
  <si>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</si>
  <si>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</si>
  <si>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</si>
  <si>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</si>
  <si>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</si>
  <si>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</si>
  <si>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</si>
  <si>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</si>
  <si>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</si>
  <si>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</si>
  <si>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</si>
  <si>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</si>
  <si>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</si>
  <si>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</si>
  <si>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</si>
  <si>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</si>
  <si>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</si>
  <si>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</si>
  <si>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</si>
  <si>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</si>
  <si>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</si>
  <si>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</si>
  <si>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</si>
  <si>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</si>
  <si>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</si>
  <si>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</si>
  <si>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</si>
  <si>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</si>
  <si>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</si>
  <si>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</si>
  <si>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</si>
  <si>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</si>
  <si>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</si>
  <si>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</si>
  <si>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</si>
  <si>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</si>
  <si>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</si>
  <si>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</si>
  <si>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</si>
  <si>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</si>
  <si>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</si>
  <si>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</si>
  <si>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</si>
  <si>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</si>
  <si>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</si>
  <si>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</si>
  <si>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</si>
  <si>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</si>
  <si>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</si>
  <si>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</si>
  <si>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</si>
  <si>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</si>
  <si>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</si>
  <si>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</si>
  <si>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</si>
  <si>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</si>
  <si>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</si>
  <si>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</si>
  <si>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</si>
  <si>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</si>
  <si>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</si>
  <si>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</si>
  <si>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</si>
  <si>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</si>
  <si>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</si>
  <si>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</si>
  <si>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</si>
  <si>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</si>
  <si>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</si>
  <si>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</si>
  <si>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</si>
  <si>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</si>
  <si>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</si>
  <si>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</si>
  <si>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</si>
  <si>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</si>
  <si>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</si>
  <si>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</si>
  <si>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</si>
  <si>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</si>
  <si>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</si>
  <si>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</si>
  <si>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</si>
  <si>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</si>
  <si>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</si>
  <si>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</si>
  <si>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</si>
  <si>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</si>
  <si>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</si>
  <si>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</si>
  <si>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</si>
  <si>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</si>
  <si>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</si>
  <si>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</si>
  <si>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</si>
  <si>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</si>
  <si>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</si>
  <si>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</si>
  <si>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</si>
  <si>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</si>
  <si>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</si>
  <si>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</si>
  <si>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</si>
  <si>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</si>
  <si>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</si>
  <si>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</si>
  <si>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</si>
  <si>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</si>
  <si>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</si>
  <si>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</si>
  <si>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</si>
  <si>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</si>
  <si>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</si>
  <si>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</si>
  <si>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</si>
  <si>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</si>
  <si>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</si>
  <si>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</si>
  <si>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</si>
  <si>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</si>
  <si>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</si>
  <si>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</si>
  <si>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</si>
  <si>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</si>
  <si>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</si>
  <si>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</si>
  <si>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</si>
  <si>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</si>
  <si>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</si>
  <si>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</si>
  <si>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</si>
  <si>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</si>
  <si>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</si>
  <si>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</si>
  <si>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</si>
  <si>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</si>
  <si>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</si>
  <si>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</si>
  <si>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</si>
  <si>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</si>
  <si>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</si>
  <si>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</si>
  <si>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</si>
  <si>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</si>
  <si>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</si>
  <si>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</si>
  <si>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</si>
  <si>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</si>
  <si>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</si>
  <si>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</si>
  <si>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</si>
  <si>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</si>
  <si>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</si>
  <si>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</si>
  <si>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</si>
  <si>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</si>
  <si>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</si>
  <si>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</si>
  <si>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</si>
  <si>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</si>
  <si>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</si>
  <si>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</si>
  <si>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</si>
  <si>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</si>
  <si>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</si>
  <si>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</si>
  <si>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</si>
  <si>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</si>
  <si>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</si>
  <si>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</si>
  <si>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</si>
  <si>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</si>
  <si>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</si>
  <si>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</si>
  <si>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</si>
  <si>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</si>
  <si>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</si>
  <si>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</si>
  <si>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</si>
  <si>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</si>
  <si>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</si>
  <si>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</si>
  <si>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</si>
  <si>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</si>
  <si>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</si>
  <si>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</si>
  <si>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</si>
  <si>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</si>
  <si>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</si>
  <si>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</si>
  <si>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</si>
  <si>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</si>
  <si>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</si>
  <si>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</si>
  <si>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</si>
  <si>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</si>
  <si>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</si>
  <si>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</si>
  <si>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</si>
  <si>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</si>
  <si>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</si>
  <si>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</si>
  <si>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</si>
  <si>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</si>
  <si>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</si>
  <si>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</si>
  <si>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</si>
  <si>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</si>
  <si>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</si>
  <si>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</si>
  <si>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</si>
  <si>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</si>
  <si>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</si>
  <si>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</si>
  <si>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</si>
  <si>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</si>
  <si>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</si>
  <si>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</si>
  <si>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</si>
  <si>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</si>
  <si>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</si>
  <si>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</si>
  <si>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</si>
  <si>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</si>
  <si>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</si>
  <si>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</si>
  <si>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</si>
  <si>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</si>
  <si>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</si>
  <si>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</si>
  <si>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</si>
  <si>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</si>
  <si>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</si>
  <si>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</si>
  <si>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</si>
  <si>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</si>
  <si>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</si>
  <si>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</si>
  <si>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</si>
  <si>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</si>
  <si>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</si>
  <si>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</si>
  <si>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</si>
  <si>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</si>
  <si>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</si>
  <si>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</si>
  <si>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</si>
  <si>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</si>
  <si>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</si>
  <si>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</si>
  <si>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</si>
  <si>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</si>
  <si>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</si>
  <si>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</si>
  <si>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</si>
  <si>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</si>
  <si>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</si>
  <si>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</si>
  <si>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</si>
  <si>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</si>
  <si>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</si>
  <si>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</si>
  <si>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</si>
  <si>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</si>
  <si>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</si>
  <si>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</si>
  <si>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</si>
  <si>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</si>
  <si>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</si>
  <si>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</si>
  <si>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</si>
  <si>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</si>
  <si>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</si>
  <si>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</si>
  <si>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</si>
  <si>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</si>
  <si>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</si>
  <si>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</si>
  <si>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</si>
  <si>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</si>
  <si>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</si>
  <si>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</si>
  <si>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</si>
  <si>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</si>
  <si>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</si>
  <si>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</si>
  <si>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</si>
  <si>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</si>
  <si>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</si>
  <si>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</si>
  <si>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</si>
  <si>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</si>
  <si>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</si>
  <si>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</si>
  <si>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</si>
  <si>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</si>
  <si>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</si>
  <si>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</si>
  <si>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</si>
  <si>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</si>
  <si>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</si>
  <si>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</si>
  <si>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</si>
  <si>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</si>
  <si>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</si>
  <si>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</si>
  <si>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</si>
  <si>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</si>
  <si>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</si>
  <si>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</si>
  <si>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</si>
  <si>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</si>
  <si>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</si>
  <si>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</si>
  <si>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</si>
  <si>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</si>
  <si>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</si>
  <si>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</si>
  <si>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</si>
  <si>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</si>
  <si>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</si>
  <si>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</si>
  <si>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</si>
  <si>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</si>
  <si>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</si>
  <si>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</si>
  <si>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</si>
  <si>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</si>
  <si>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</si>
  <si>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</si>
  <si>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</si>
  <si>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</si>
  <si>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</si>
  <si>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</si>
  <si>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</si>
  <si>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</si>
  <si>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</si>
  <si>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</si>
  <si>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</si>
  <si>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</si>
  <si>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</si>
  <si>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</si>
  <si>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</si>
  <si>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</si>
  <si>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</si>
  <si>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</si>
  <si>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</si>
  <si>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</si>
  <si>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</si>
  <si>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</si>
  <si>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</si>
  <si>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</si>
  <si>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</si>
  <si>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</si>
  <si>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</si>
  <si>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</si>
  <si>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</si>
  <si>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</si>
  <si>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</si>
  <si>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</si>
  <si>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</si>
  <si>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</si>
  <si>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</si>
  <si>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</si>
  <si>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</si>
  <si>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</si>
  <si>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</si>
  <si>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</si>
  <si>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</si>
  <si>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</si>
  <si>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</si>
  <si>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</si>
  <si>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</si>
  <si>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</si>
  <si>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</si>
  <si>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</si>
  <si>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</si>
  <si>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</si>
  <si>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</si>
  <si>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</si>
  <si>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</si>
  <si>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</si>
  <si>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</si>
  <si>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</si>
  <si>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</si>
  <si>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</si>
  <si>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</si>
  <si>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</si>
  <si>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</si>
  <si>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</si>
  <si>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</si>
  <si>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</si>
  <si>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</si>
  <si>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</si>
  <si>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</si>
  <si>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</si>
  <si>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</si>
  <si>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</si>
  <si>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</si>
  <si>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</si>
  <si>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</si>
  <si>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</si>
  <si>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</si>
  <si>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</si>
  <si>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</si>
  <si>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</si>
  <si>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</si>
  <si>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</si>
  <si>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</si>
  <si>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</si>
  <si>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</si>
  <si>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</si>
  <si>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</si>
  <si>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</si>
  <si>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</si>
  <si>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</si>
  <si>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</si>
  <si>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</si>
  <si>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</si>
  <si>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</si>
  <si>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</si>
  <si>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</si>
  <si>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</si>
  <si>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</si>
  <si>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</si>
  <si>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</si>
  <si>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</si>
  <si>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</si>
  <si>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</si>
  <si>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</si>
  <si>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</si>
  <si>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</si>
  <si>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</si>
  <si>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</si>
  <si>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</si>
  <si>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</si>
  <si>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</si>
  <si>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</si>
  <si>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</si>
  <si>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</si>
  <si>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</si>
  <si>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</si>
  <si>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</si>
  <si>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</si>
  <si>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</si>
  <si>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</si>
  <si>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</si>
  <si>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</si>
  <si>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</si>
  <si>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</si>
  <si>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</si>
  <si>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</si>
  <si>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</si>
  <si>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</si>
  <si>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</si>
  <si>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</si>
  <si>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</si>
  <si>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</si>
  <si>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</si>
  <si>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</si>
  <si>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</si>
  <si>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</si>
  <si>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</si>
  <si>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</si>
  <si>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</si>
  <si>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</si>
  <si>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</si>
  <si>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</si>
  <si>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</si>
  <si>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</si>
  <si>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</si>
  <si>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</si>
  <si>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</si>
  <si>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</si>
  <si>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</si>
  <si>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</si>
  <si>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</si>
  <si>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</si>
  <si>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</si>
  <si>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</si>
  <si>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</si>
  <si>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</si>
  <si>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</si>
  <si>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</si>
  <si>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</si>
  <si>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</si>
  <si>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</si>
  <si>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</si>
  <si>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</si>
  <si>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</si>
  <si>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</si>
  <si>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</si>
  <si>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</si>
  <si>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</si>
  <si>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</si>
  <si>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</si>
  <si>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</si>
  <si>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</si>
  <si>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</si>
  <si>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</si>
  <si>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</si>
  <si>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</si>
  <si>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</si>
  <si>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</si>
  <si>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</si>
  <si>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</si>
  <si>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</si>
  <si>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</si>
  <si>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</si>
  <si>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</si>
  <si>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</si>
  <si>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</si>
  <si>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</si>
  <si>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</si>
  <si>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</si>
  <si>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</si>
  <si>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</si>
  <si>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</si>
  <si>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</si>
  <si>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</si>
  <si>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</si>
  <si>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</si>
  <si>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</si>
  <si>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</si>
  <si>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</si>
  <si>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</si>
  <si>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</si>
  <si>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</si>
  <si>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</si>
  <si>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</si>
  <si>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</si>
  <si>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</si>
  <si>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</si>
  <si>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</si>
  <si>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</si>
  <si>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</si>
  <si>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</si>
  <si>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</si>
  <si>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</si>
  <si>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</si>
  <si>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</si>
  <si>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</si>
  <si>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</si>
  <si>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</si>
  <si>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</si>
  <si>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</si>
  <si>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</si>
  <si>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</si>
  <si>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</si>
  <si>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</si>
  <si>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</si>
  <si>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</si>
  <si>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</si>
  <si>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</si>
  <si>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</si>
  <si>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</si>
  <si>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</si>
  <si>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</si>
  <si>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</si>
  <si>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</si>
  <si>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</si>
  <si>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</si>
  <si>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</si>
  <si>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</si>
  <si>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</si>
  <si>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</si>
  <si>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</si>
  <si>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</si>
  <si>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</si>
  <si>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</si>
  <si>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</si>
  <si>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</si>
  <si>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</si>
  <si>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</si>
  <si>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</si>
  <si>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</si>
  <si>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</si>
  <si>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</si>
  <si>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</si>
  <si>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</si>
  <si>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</si>
  <si>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</si>
  <si>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</si>
  <si>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</si>
  <si>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</si>
  <si>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</si>
  <si>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</si>
  <si>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</si>
  <si>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</si>
  <si>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</si>
  <si>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</si>
  <si>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</si>
  <si>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</si>
  <si>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</si>
  <si>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</si>
  <si>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</si>
  <si>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</si>
  <si>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</si>
  <si>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</si>
  <si>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</si>
  <si>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</si>
  <si>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</si>
  <si>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</si>
  <si>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</si>
  <si>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</si>
  <si>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</si>
  <si>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</si>
  <si>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</si>
  <si>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</si>
  <si>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</si>
  <si>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</si>
  <si>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</si>
  <si>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</si>
  <si>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</si>
  <si>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</si>
  <si>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</si>
  <si>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</si>
  <si>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</si>
  <si>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</si>
  <si>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</si>
  <si>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</si>
  <si>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</si>
  <si>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</si>
  <si>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</si>
  <si>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</si>
  <si>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</si>
  <si>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</si>
  <si>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</si>
  <si>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</si>
  <si>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</si>
  <si>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</si>
  <si>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</si>
  <si>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</si>
  <si>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</si>
  <si>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</si>
  <si>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</si>
  <si>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</si>
  <si>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</si>
  <si>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</si>
  <si>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</si>
  <si>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</si>
  <si>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</si>
  <si>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</si>
  <si>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</si>
  <si>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</si>
  <si>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</si>
  <si>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</si>
  <si>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</si>
  <si>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</si>
  <si>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</si>
  <si>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</si>
  <si>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</si>
  <si>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</si>
  <si>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</si>
  <si>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</si>
  <si>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</si>
  <si>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</si>
  <si>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</si>
  <si>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</si>
  <si>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</si>
  <si>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</si>
  <si>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</si>
  <si>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</si>
  <si>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</si>
  <si>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</si>
  <si>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</si>
  <si>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</si>
  <si>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</si>
  <si>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</si>
  <si>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</si>
  <si>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</si>
  <si>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</si>
  <si>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</si>
  <si>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</si>
  <si>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</si>
  <si>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</si>
  <si>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</si>
  <si>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</si>
  <si>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</si>
  <si>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</si>
  <si>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</si>
  <si>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</si>
  <si>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</si>
  <si>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</si>
  <si>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</si>
  <si>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</si>
  <si>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</si>
  <si>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</si>
  <si>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</si>
  <si>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</si>
  <si>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</si>
  <si>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</si>
  <si>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</si>
  <si>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</si>
  <si>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</si>
  <si>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</si>
  <si>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</si>
  <si>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</si>
  <si>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</si>
  <si>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</si>
  <si>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</si>
  <si>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</si>
  <si>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</si>
  <si>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</si>
  <si>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</si>
  <si>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</si>
  <si>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</si>
  <si>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</si>
  <si>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</si>
  <si>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</si>
  <si>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</si>
  <si>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</si>
  <si>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</si>
  <si>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</si>
  <si>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</si>
  <si>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</si>
  <si>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</si>
  <si>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</si>
  <si>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</si>
  <si>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</si>
  <si>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</si>
  <si>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</si>
  <si>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</si>
  <si>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</si>
  <si>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</si>
  <si>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</si>
  <si>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</si>
  <si>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</si>
  <si>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</si>
  <si>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</si>
  <si>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</si>
  <si>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</si>
  <si>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</si>
  <si>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</si>
  <si>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</si>
  <si>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</si>
  <si>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</si>
  <si>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</si>
  <si>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</si>
  <si>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</si>
  <si>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</si>
  <si>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</si>
  <si>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</si>
  <si>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</si>
  <si>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</si>
  <si>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</si>
  <si>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</si>
  <si>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</si>
  <si>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</si>
  <si>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</si>
  <si>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</si>
  <si>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</si>
  <si>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</si>
  <si>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</si>
  <si>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</si>
  <si>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</si>
  <si>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</si>
  <si>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</si>
  <si>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</si>
  <si>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</si>
  <si>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</si>
  <si>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</si>
  <si>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</si>
  <si>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</si>
  <si>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</si>
  <si>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</si>
  <si>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</si>
  <si>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</si>
  <si>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</si>
  <si>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</si>
  <si>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</si>
  <si>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</si>
  <si>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</si>
  <si>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</si>
  <si>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</si>
  <si>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</si>
  <si>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</si>
  <si>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</si>
  <si>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</si>
  <si>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</si>
  <si>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</si>
  <si>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</si>
  <si>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</si>
  <si>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</si>
  <si>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</si>
  <si>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</si>
  <si>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</si>
  <si>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</si>
  <si>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</si>
  <si>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</si>
  <si>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</si>
  <si>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</si>
  <si>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</si>
  <si>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</si>
  <si>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</si>
  <si>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</si>
  <si>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</si>
  <si>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</si>
  <si>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</si>
  <si>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</si>
  <si>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</si>
  <si>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</si>
  <si>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</si>
  <si>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</si>
  <si>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</si>
  <si>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</si>
  <si>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</si>
  <si>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</si>
  <si>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</si>
  <si>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</si>
  <si>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</si>
  <si>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</si>
  <si>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</si>
  <si>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</si>
  <si>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</si>
  <si>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</si>
  <si>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</si>
  <si>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</si>
  <si>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</si>
  <si>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</si>
  <si>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</si>
  <si>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</si>
  <si>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</si>
  <si>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</si>
  <si>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</si>
  <si>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</si>
  <si>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</si>
  <si>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</si>
  <si>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</si>
  <si>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</si>
  <si>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</si>
  <si>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</si>
  <si>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</si>
  <si>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</si>
  <si>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</si>
  <si>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</si>
  <si>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</si>
  <si>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</si>
  <si>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</si>
  <si>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</si>
  <si>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</si>
  <si>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</si>
  <si>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</si>
  <si>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</si>
  <si>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</si>
  <si>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</si>
  <si>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</si>
  <si>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</si>
  <si>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</si>
  <si>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</si>
  <si>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</si>
  <si>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</si>
  <si>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</si>
  <si>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</si>
  <si>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</si>
  <si>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</si>
  <si>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</si>
  <si>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</si>
  <si>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</si>
  <si>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</si>
  <si>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</si>
  <si>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</si>
  <si>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</si>
  <si>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</si>
  <si>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</si>
  <si>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</si>
  <si>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</si>
  <si>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</si>
  <si>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</si>
  <si>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</si>
  <si>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</si>
  <si>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</si>
  <si>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</si>
  <si>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</si>
  <si>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</si>
  <si>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</si>
  <si>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</si>
  <si>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</si>
  <si>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</si>
  <si>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</si>
  <si>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</si>
  <si>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</si>
  <si>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</si>
  <si>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</si>
  <si>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</si>
  <si>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</si>
  <si>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</si>
  <si>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</si>
  <si>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</si>
  <si>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</si>
  <si>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</si>
  <si>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</si>
  <si>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</si>
  <si>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</si>
  <si>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</si>
  <si>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</si>
  <si>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</si>
  <si>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</si>
  <si>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</si>
  <si>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</si>
  <si>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</si>
  <si>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</si>
  <si>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</si>
  <si>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</si>
  <si>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</si>
  <si>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</si>
  <si>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</si>
  <si>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</si>
  <si>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</si>
  <si>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</si>
  <si>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</si>
  <si>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</si>
  <si>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</si>
  <si>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</si>
  <si>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</si>
  <si>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</si>
  <si>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</si>
  <si>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</si>
  <si>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</si>
  <si>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</si>
  <si>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</si>
  <si>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</si>
  <si>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</si>
  <si>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</si>
  <si>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</si>
  <si>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</si>
  <si>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</si>
  <si>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</si>
  <si>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</si>
  <si>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</si>
  <si>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</si>
  <si>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</si>
  <si>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</si>
  <si>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</si>
  <si>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</si>
  <si>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</si>
  <si>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</si>
  <si>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</si>
  <si>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</si>
  <si>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</si>
  <si>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</si>
  <si>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</si>
  <si>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</si>
  <si>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</si>
  <si>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</si>
  <si>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</si>
  <si>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</si>
  <si>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</si>
  <si>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</si>
  <si>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</si>
  <si>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</si>
  <si>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</si>
  <si>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</si>
  <si>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</si>
  <si>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</si>
  <si>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</si>
  <si>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</si>
  <si>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</si>
  <si>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</si>
  <si>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</si>
  <si>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</si>
  <si>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</si>
  <si>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</si>
  <si>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</si>
  <si>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</si>
  <si>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</si>
  <si>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</si>
  <si>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</si>
  <si>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</si>
  <si>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</si>
  <si>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</si>
  <si>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</si>
  <si>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</si>
  <si>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</si>
  <si>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</si>
  <si>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</si>
  <si>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</si>
  <si>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</si>
  <si>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</si>
  <si>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</si>
  <si>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</si>
  <si>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</si>
  <si>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</si>
  <si>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</si>
  <si>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</si>
  <si>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</si>
  <si>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</si>
  <si>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</si>
  <si>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</si>
  <si>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</si>
  <si>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</si>
  <si>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</si>
  <si>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</si>
  <si>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</si>
  <si>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</si>
  <si>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</si>
  <si>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</si>
  <si>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</si>
  <si>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</si>
  <si>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</si>
  <si>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</si>
  <si>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</si>
  <si>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</si>
  <si>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</si>
  <si>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</si>
  <si>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</si>
  <si>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</si>
  <si>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</si>
  <si>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</si>
  <si>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</si>
  <si>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</si>
  <si>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</si>
  <si>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</si>
  <si>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</si>
  <si>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</si>
  <si>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</si>
  <si>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</si>
  <si>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</si>
  <si>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</si>
  <si>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</si>
  <si>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</si>
  <si>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</si>
  <si>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</si>
  <si>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</si>
  <si>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</si>
  <si>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</si>
  <si>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</si>
  <si>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</si>
  <si>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</si>
  <si>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</si>
  <si>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</si>
  <si>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</si>
  <si>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</si>
  <si>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</si>
  <si>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</si>
  <si>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</si>
  <si>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</si>
  <si>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</si>
  <si>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</si>
  <si>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</si>
  <si>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</si>
  <si>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</si>
  <si>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</si>
  <si>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</si>
  <si>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</si>
  <si>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</si>
  <si>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</si>
  <si>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</si>
  <si>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</si>
  <si>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</si>
  <si>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</si>
  <si>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</si>
  <si>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</si>
  <si>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</si>
  <si>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</si>
  <si>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</si>
  <si>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</si>
  <si>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</si>
  <si>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</si>
  <si>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</si>
  <si>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</si>
  <si>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</si>
  <si>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</si>
  <si>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</si>
  <si>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</si>
  <si>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</si>
  <si>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</si>
  <si>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</si>
  <si>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</si>
  <si>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</si>
  <si>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</si>
  <si>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</si>
  <si>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</si>
  <si>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</si>
  <si>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</si>
  <si>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</si>
  <si>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</si>
  <si>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</si>
  <si>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</si>
  <si>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</si>
  <si>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</si>
  <si>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</si>
  <si>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</si>
  <si>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</si>
  <si>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</si>
  <si>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</si>
  <si>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</si>
  <si>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</si>
  <si>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</si>
  <si>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</si>
  <si>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</si>
  <si>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</si>
  <si>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</si>
  <si>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</si>
  <si>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</si>
  <si>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</si>
  <si>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</si>
  <si>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</si>
  <si>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</si>
  <si>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</si>
  <si>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</si>
  <si>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</si>
  <si>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</si>
  <si>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</si>
  <si>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</si>
  <si>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</si>
  <si>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</si>
  <si>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</si>
  <si>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</si>
  <si>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</si>
  <si>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</si>
  <si>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</si>
  <si>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</si>
  <si>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</si>
  <si>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</si>
  <si>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</si>
  <si>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</si>
  <si>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</si>
  <si>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</si>
  <si>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</si>
  <si>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</si>
  <si>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</si>
  <si>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</si>
  <si>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</si>
  <si>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</si>
  <si>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</si>
  <si>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</si>
  <si>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</si>
  <si>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</si>
  <si>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</si>
  <si>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</si>
  <si>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</si>
  <si>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</si>
  <si>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</si>
  <si>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</si>
  <si>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</si>
  <si>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</si>
  <si>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</si>
  <si>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</si>
  <si>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</si>
  <si>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</si>
  <si>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</si>
  <si>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</si>
  <si>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</si>
  <si>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</si>
  <si>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</si>
  <si>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</si>
  <si>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</si>
  <si>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</si>
  <si>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</si>
  <si>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</si>
  <si>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</si>
  <si>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</si>
  <si>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</si>
  <si>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</si>
  <si>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</si>
  <si>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</si>
  <si>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</si>
  <si>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</si>
  <si>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</si>
  <si>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</si>
  <si>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</si>
  <si>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</si>
  <si>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</si>
  <si>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</si>
  <si>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</si>
  <si>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</si>
  <si>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</si>
  <si>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</si>
  <si>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</si>
  <si>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</si>
  <si>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</si>
  <si>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</si>
  <si>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</si>
  <si>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</si>
  <si>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</si>
  <si>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</si>
  <si>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</si>
  <si>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</si>
  <si>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</si>
  <si>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</si>
  <si>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</si>
  <si>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</si>
  <si>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</si>
  <si>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</si>
  <si>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</si>
  <si>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</si>
  <si>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</si>
  <si>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</si>
  <si>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</si>
  <si>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</si>
  <si>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</si>
  <si>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</si>
  <si>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</si>
  <si>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</si>
  <si>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</si>
  <si>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</si>
  <si>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</si>
  <si>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</si>
  <si>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</si>
  <si>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</si>
  <si>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</si>
  <si>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</si>
  <si>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</si>
  <si>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</si>
  <si>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</si>
  <si>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</si>
  <si>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</si>
  <si>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</si>
  <si>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</si>
  <si>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</si>
  <si>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</si>
  <si>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</si>
  <si>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</si>
  <si>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</si>
  <si>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</si>
  <si>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</si>
  <si>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</si>
  <si>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</si>
  <si>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</si>
  <si>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</si>
  <si>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</si>
  <si>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</si>
  <si>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</si>
  <si>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</si>
  <si>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</si>
  <si>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</si>
  <si>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</si>
  <si>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</si>
  <si>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</si>
  <si>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</si>
  <si>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</si>
  <si>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</si>
  <si>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</si>
  <si>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</si>
  <si>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</si>
  <si>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</si>
  <si>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</si>
  <si>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</si>
  <si>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</si>
  <si>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</si>
  <si>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</si>
  <si>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</si>
  <si>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</si>
  <si>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</si>
  <si>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</si>
  <si>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</si>
  <si>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</si>
  <si>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</si>
  <si>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</si>
  <si>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</si>
  <si>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</si>
  <si>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</si>
  <si>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</si>
  <si>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</si>
  <si>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</si>
  <si>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</si>
  <si>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</si>
  <si>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</si>
  <si>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</si>
  <si>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</si>
  <si>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</si>
  <si>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</si>
  <si>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</si>
  <si>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</si>
  <si>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</si>
  <si>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</si>
  <si>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</si>
  <si>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</si>
  <si>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</si>
  <si>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</si>
  <si>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</si>
  <si>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</si>
  <si>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</si>
  <si>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</si>
  <si>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</si>
  <si>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</si>
  <si>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</si>
  <si>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</si>
  <si>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</si>
  <si>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</si>
  <si>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</si>
  <si>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</si>
  <si>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</si>
  <si>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</si>
  <si>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</si>
  <si>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</si>
  <si>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</si>
  <si>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</si>
  <si>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</si>
  <si>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</si>
  <si>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</si>
  <si>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</si>
  <si>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</si>
  <si>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</si>
  <si>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</si>
  <si>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</si>
  <si>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</si>
  <si>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</si>
  <si>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</si>
  <si>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</si>
  <si>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</si>
  <si>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</si>
  <si>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</si>
  <si>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</si>
  <si>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</si>
  <si>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</si>
  <si>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</si>
  <si>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</si>
  <si>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</si>
  <si>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</si>
  <si>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</si>
  <si>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</si>
  <si>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</si>
  <si>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</si>
  <si>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</si>
  <si>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</si>
  <si>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</si>
  <si>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</si>
  <si>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</si>
  <si>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</si>
  <si>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</si>
  <si>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</si>
  <si>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</si>
  <si>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</si>
  <si>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</si>
  <si>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</si>
  <si>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</si>
  <si>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</si>
  <si>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</si>
  <si>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</si>
  <si>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</si>
  <si>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</si>
  <si>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</si>
  <si>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</si>
  <si>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</si>
  <si>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</si>
  <si>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</si>
  <si>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</si>
  <si>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</si>
  <si>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</si>
  <si>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</si>
  <si>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</si>
  <si>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</si>
  <si>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</si>
  <si>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</si>
  <si>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</si>
  <si>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</si>
  <si>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</si>
  <si>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</si>
  <si>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</si>
  <si>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</si>
  <si>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</si>
  <si>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</si>
  <si>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</si>
  <si>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</si>
  <si>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</si>
  <si>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</si>
  <si>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</si>
  <si>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</si>
  <si>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</si>
  <si>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</si>
  <si>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</si>
  <si>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</si>
  <si>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</si>
  <si>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</si>
  <si>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</si>
  <si>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</si>
  <si>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</si>
  <si>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</si>
  <si>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</si>
  <si>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</si>
  <si>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</si>
  <si>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</si>
  <si>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</si>
  <si>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</si>
  <si>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</si>
  <si>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</si>
  <si>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</si>
  <si>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</si>
  <si>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</si>
  <si>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</si>
  <si>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</si>
  <si>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</si>
  <si>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</si>
  <si>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</si>
  <si>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</si>
  <si>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</si>
  <si>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</si>
  <si>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</si>
  <si>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</si>
  <si>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</si>
  <si>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</si>
  <si>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</si>
  <si>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</si>
  <si>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</si>
  <si>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</si>
  <si>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</si>
  <si>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</si>
  <si>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</si>
  <si>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</si>
  <si>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</si>
  <si>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</si>
  <si>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</si>
  <si>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</si>
  <si>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</si>
  <si>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</si>
  <si>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</si>
  <si>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</si>
  <si>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</si>
  <si>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</si>
  <si>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</si>
  <si>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</si>
  <si>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</si>
  <si>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</si>
  <si>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</si>
  <si>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</si>
  <si>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</si>
  <si>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</si>
  <si>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</si>
  <si>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</si>
  <si>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</si>
  <si>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</si>
  <si>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</si>
  <si>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</si>
  <si>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</si>
  <si>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</si>
  <si>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</si>
  <si>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</si>
  <si>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</si>
  <si>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</si>
  <si>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</si>
  <si>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</si>
  <si>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</si>
  <si>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</si>
  <si>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</si>
  <si>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</si>
  <si>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</si>
  <si>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</si>
  <si>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</si>
  <si>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</si>
  <si>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</si>
  <si>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</si>
  <si>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</si>
  <si>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</si>
  <si>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</si>
  <si>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</si>
  <si>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</si>
  <si>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</si>
  <si>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</si>
  <si>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</si>
  <si>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</si>
  <si>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</si>
  <si>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</si>
  <si>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</si>
  <si>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</si>
  <si>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</si>
  <si>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</si>
  <si>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</si>
  <si>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</si>
  <si>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</si>
  <si>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</si>
  <si>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</si>
  <si>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</si>
  <si>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</si>
  <si>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</si>
  <si>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</si>
  <si>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</si>
  <si>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</si>
  <si>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</si>
  <si>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</si>
  <si>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</si>
  <si>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</si>
  <si>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</si>
  <si>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</si>
  <si>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</si>
  <si>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</si>
  <si>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</si>
  <si>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</si>
  <si>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</si>
  <si>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</si>
  <si>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</si>
  <si>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</si>
  <si>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</si>
  <si>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</si>
  <si>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</si>
  <si>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</si>
  <si>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</si>
  <si>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</si>
  <si>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</si>
  <si>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</si>
  <si>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</si>
  <si>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</si>
  <si>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</si>
  <si>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</si>
  <si>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</si>
  <si>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</si>
  <si>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</si>
  <si>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</si>
  <si>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</si>
  <si>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</si>
  <si>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</si>
  <si>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</si>
  <si>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</si>
  <si>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</si>
  <si>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</si>
  <si>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</si>
  <si>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</si>
  <si>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</si>
  <si>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</si>
  <si>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</si>
  <si>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</si>
  <si>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</si>
  <si>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</si>
  <si>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</si>
  <si>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</si>
  <si>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</si>
  <si>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</si>
  <si>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</si>
  <si>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</si>
  <si>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</si>
  <si>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</si>
  <si>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</si>
  <si>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</si>
  <si>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</si>
  <si>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</si>
  <si>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</si>
  <si>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</si>
  <si>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</si>
  <si>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</si>
  <si>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</si>
  <si>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</si>
  <si>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</si>
  <si>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</si>
  <si>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</si>
  <si>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</si>
  <si>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</si>
  <si>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</si>
  <si>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</si>
  <si>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</si>
  <si>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</si>
  <si>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</si>
  <si>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</si>
  <si>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</si>
  <si>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</si>
  <si>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</si>
  <si>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</si>
  <si>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</si>
  <si>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</si>
  <si>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</si>
  <si>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</si>
  <si>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</si>
  <si>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</si>
  <si>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</si>
  <si>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</si>
  <si>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</si>
  <si>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</si>
  <si>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</si>
  <si>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</si>
  <si>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</si>
  <si>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</si>
  <si>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</si>
  <si>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</si>
  <si>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</si>
  <si>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</si>
  <si>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</si>
  <si>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</si>
  <si>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</si>
  <si>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</si>
  <si>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</si>
  <si>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</si>
  <si>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</si>
  <si>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</si>
  <si>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</si>
  <si>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</si>
  <si>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</si>
  <si>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</si>
  <si>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</si>
  <si>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</si>
  <si>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</si>
  <si>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</si>
  <si>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</si>
  <si>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</si>
  <si>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</si>
  <si>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</si>
  <si>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</si>
  <si>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</si>
  <si>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</si>
  <si>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</si>
  <si>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</si>
  <si>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</si>
  <si>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</si>
  <si>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</si>
  <si>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</si>
  <si>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</si>
  <si>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</si>
  <si>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</si>
  <si>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</si>
  <si>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</si>
  <si>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</si>
  <si>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</si>
  <si>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</si>
  <si>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</si>
  <si>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</si>
  <si>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</si>
  <si>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</si>
  <si>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</si>
  <si>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</si>
  <si>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</si>
  <si>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</si>
  <si>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</si>
  <si>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</si>
  <si>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</si>
  <si>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</si>
  <si>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</si>
  <si>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</si>
  <si>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</si>
  <si>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</si>
  <si>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</si>
  <si>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</si>
  <si>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</si>
  <si>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</si>
  <si>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</si>
  <si>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</si>
  <si>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</si>
  <si>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</si>
  <si>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</si>
  <si>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</si>
  <si>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</si>
  <si>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</si>
  <si>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</si>
  <si>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</si>
  <si>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</si>
  <si>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</si>
  <si>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</si>
  <si>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</si>
  <si>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</si>
  <si>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</si>
  <si>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</si>
  <si>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</si>
  <si>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</si>
  <si>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</si>
  <si>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</si>
  <si>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</si>
  <si>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</si>
  <si>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</si>
  <si>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</si>
  <si>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</si>
  <si>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</si>
  <si>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</si>
  <si>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</si>
  <si>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</si>
  <si>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</si>
  <si>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</si>
  <si>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</si>
  <si>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</si>
  <si>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</si>
  <si>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</si>
  <si>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</si>
  <si>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</si>
  <si>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</si>
  <si>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</si>
  <si>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</si>
  <si>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</si>
  <si>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</si>
  <si>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</si>
  <si>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</si>
  <si>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</si>
  <si>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</si>
  <si>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</si>
  <si>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</si>
  <si>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</si>
  <si>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</si>
  <si>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</si>
  <si>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</si>
  <si>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</si>
  <si>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</si>
  <si>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</si>
  <si>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</si>
  <si>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</si>
  <si>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</si>
  <si>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</si>
  <si>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</si>
  <si>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</si>
  <si>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</si>
  <si>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</si>
  <si>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</si>
  <si>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</si>
  <si>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</si>
  <si>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</si>
  <si>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</si>
  <si>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</si>
  <si>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</si>
  <si>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</si>
  <si>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</si>
  <si>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</si>
  <si>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</si>
  <si>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</si>
  <si>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</si>
  <si>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</si>
  <si>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</si>
  <si>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</si>
  <si>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</si>
  <si>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</si>
  <si>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</si>
  <si>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</si>
  <si>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</si>
  <si>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</si>
  <si>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</si>
  <si>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</si>
  <si>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</si>
  <si>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</si>
  <si>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</si>
  <si>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</si>
  <si>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</si>
  <si>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</si>
  <si>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</si>
  <si>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</si>
  <si>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</si>
  <si>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</si>
  <si>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</si>
  <si>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</si>
  <si>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</si>
  <si>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</si>
  <si>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</si>
  <si>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</si>
  <si>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</si>
  <si>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</si>
  <si>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</si>
  <si>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</si>
  <si>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</si>
  <si>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</si>
  <si>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</si>
  <si>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</si>
  <si>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</si>
  <si>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</si>
  <si>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</si>
  <si>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</si>
  <si>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</si>
  <si>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</si>
  <si>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</si>
  <si>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</si>
  <si>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</si>
  <si>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</si>
  <si>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</si>
  <si>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</si>
  <si>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</si>
  <si>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</si>
  <si>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</si>
  <si>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</si>
  <si>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</si>
  <si>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</si>
  <si>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</si>
  <si>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</si>
  <si>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</si>
  <si>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</si>
  <si>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</si>
  <si>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</si>
  <si>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</si>
  <si>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</si>
  <si>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</si>
  <si>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</si>
  <si>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</si>
  <si>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</si>
  <si>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</si>
  <si>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</si>
  <si>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</si>
  <si>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</si>
  <si>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</si>
  <si>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</si>
  <si>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</si>
  <si>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</si>
  <si>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</si>
  <si>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</si>
  <si>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</si>
  <si>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</si>
  <si>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</si>
  <si>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</si>
  <si>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</si>
  <si>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</si>
  <si>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</si>
  <si>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</si>
  <si>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</si>
  <si>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</si>
  <si>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</si>
  <si>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</si>
  <si>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</si>
  <si>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</si>
  <si>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</si>
  <si>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</si>
  <si>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</si>
  <si>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</si>
  <si>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</si>
  <si>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</si>
  <si>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</si>
  <si>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</si>
  <si>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</si>
  <si>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</si>
  <si>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</si>
  <si>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</si>
  <si>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</si>
  <si>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</si>
  <si>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</si>
  <si>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</si>
  <si>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</si>
  <si>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</si>
  <si>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</si>
  <si>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</si>
  <si>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</si>
  <si>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</si>
  <si>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</si>
  <si>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</si>
  <si>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</si>
  <si>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</si>
  <si>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</si>
  <si>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</si>
  <si>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</si>
  <si>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</si>
  <si>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</si>
  <si>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</si>
  <si>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</si>
  <si>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</si>
  <si>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</si>
  <si>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</si>
  <si>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</si>
  <si>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</si>
  <si>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</si>
  <si>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</si>
  <si>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</si>
  <si>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</si>
  <si>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</si>
  <si>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</si>
  <si>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</si>
  <si>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</si>
  <si>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</si>
  <si>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</si>
  <si>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</si>
  <si>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</si>
  <si>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</si>
  <si>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</si>
  <si>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</si>
  <si>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</si>
  <si>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</si>
  <si>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</si>
  <si>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</si>
  <si>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</si>
  <si>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</si>
  <si>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</si>
  <si>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</si>
  <si>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</si>
  <si>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</si>
  <si>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</si>
  <si>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</si>
  <si>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</si>
  <si>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</si>
  <si>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</si>
  <si>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</si>
  <si>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</si>
  <si>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</si>
  <si>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</si>
  <si>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</si>
  <si>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</si>
  <si>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</si>
  <si>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</si>
  <si>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</si>
  <si>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</si>
  <si>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</si>
  <si>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</si>
  <si>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</si>
  <si>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</si>
  <si>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</si>
  <si>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</si>
  <si>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</si>
  <si>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</si>
  <si>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</si>
  <si>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</si>
  <si>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</si>
  <si>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</si>
  <si>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</si>
  <si>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</si>
  <si>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</si>
  <si>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</si>
  <si>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</si>
  <si>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</si>
  <si>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</si>
  <si>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</si>
  <si>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</si>
  <si>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</si>
  <si>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</si>
  <si>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</si>
  <si>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</si>
  <si>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</si>
  <si>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</si>
  <si>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</si>
  <si>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</si>
  <si>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</si>
  <si>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</si>
  <si>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</si>
  <si>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</si>
  <si>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</si>
  <si>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</si>
  <si>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</si>
  <si>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</si>
  <si>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</si>
  <si>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</si>
  <si>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</si>
  <si>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</si>
  <si>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</si>
  <si>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</si>
  <si>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</si>
  <si>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</si>
  <si>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</si>
  <si>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</si>
  <si>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</si>
  <si>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</si>
  <si>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</si>
  <si>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</si>
  <si>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</si>
  <si>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</si>
  <si>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</si>
  <si>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</si>
  <si>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</si>
  <si>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</si>
  <si>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</si>
  <si>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</si>
  <si>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</si>
  <si>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</si>
  <si>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</si>
  <si>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</si>
  <si>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</si>
  <si>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</si>
  <si>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</si>
  <si>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</si>
  <si>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</si>
  <si>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</si>
  <si>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</si>
  <si>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</si>
  <si>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</si>
  <si>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</si>
  <si>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</si>
  <si>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</si>
  <si>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</si>
  <si>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</si>
  <si>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</si>
  <si>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</si>
  <si>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</si>
  <si>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</si>
  <si>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</si>
  <si>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</si>
  <si>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</si>
  <si>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</si>
  <si>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</si>
  <si>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</si>
  <si>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</si>
  <si>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</si>
  <si>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</si>
  <si>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</si>
  <si>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</si>
  <si>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</si>
  <si>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</si>
  <si>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</si>
  <si>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</si>
  <si>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</si>
  <si>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</si>
  <si>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</si>
  <si>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</si>
  <si>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</si>
  <si>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</si>
  <si>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</si>
  <si>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</si>
  <si>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</si>
  <si>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</si>
  <si>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</si>
  <si>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</si>
  <si>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</si>
  <si>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</si>
  <si>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</si>
  <si>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</si>
  <si>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</si>
  <si>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</si>
  <si>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</si>
  <si>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</si>
  <si>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</si>
  <si>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</si>
  <si>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</si>
  <si>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</si>
  <si>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</si>
  <si>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</si>
  <si>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</si>
  <si>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</si>
  <si>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</si>
  <si>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</si>
  <si>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</si>
  <si>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</si>
  <si>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</si>
  <si>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</si>
  <si>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</si>
  <si>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</si>
  <si>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</si>
  <si>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</si>
  <si>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</si>
  <si>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</si>
  <si>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</si>
  <si>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</si>
  <si>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</si>
  <si>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</si>
  <si>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</si>
  <si>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</si>
  <si>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</si>
  <si>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</si>
  <si>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</si>
  <si>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</si>
  <si>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</si>
  <si>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</si>
  <si>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</si>
  <si>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</si>
  <si>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</si>
  <si>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</si>
  <si>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</si>
  <si>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</si>
  <si>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</si>
  <si>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</si>
  <si>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</si>
  <si>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</si>
  <si>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</si>
  <si>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</si>
  <si>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</si>
  <si>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</si>
  <si>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</si>
  <si>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</si>
  <si>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</si>
  <si>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</si>
  <si>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</si>
  <si>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</si>
  <si>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</si>
  <si>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</si>
  <si>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</si>
  <si>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</si>
  <si>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</si>
  <si>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</si>
  <si>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</si>
  <si>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</si>
  <si>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</si>
  <si>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</si>
  <si>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</si>
  <si>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</si>
  <si>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</si>
  <si>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</si>
  <si>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</si>
  <si>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</si>
  <si>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</si>
  <si>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</si>
  <si>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</si>
  <si>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</si>
  <si>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</si>
  <si>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</si>
  <si>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</si>
  <si>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</si>
  <si>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</si>
  <si>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</si>
  <si>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</si>
  <si>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</si>
  <si>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</si>
  <si>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</si>
  <si>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</si>
  <si>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</si>
  <si>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</si>
  <si>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</si>
  <si>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</si>
  <si>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</si>
  <si>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</si>
  <si>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</si>
  <si>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</si>
  <si>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</si>
  <si>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</si>
  <si>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</si>
  <si>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</si>
  <si>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</si>
  <si>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</si>
  <si>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</si>
  <si>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</si>
  <si>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</si>
  <si>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</si>
  <si>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</si>
  <si>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</si>
  <si>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</si>
  <si>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</si>
  <si>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</si>
  <si>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</si>
  <si>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</si>
  <si>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</si>
  <si>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</si>
  <si>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</si>
  <si>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</si>
  <si>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</si>
  <si>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</si>
  <si>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</si>
  <si>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</si>
  <si>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</si>
  <si>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</si>
  <si>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</si>
  <si>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</si>
  <si>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</si>
  <si>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</si>
  <si>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</si>
  <si>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</si>
  <si>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</si>
  <si>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</si>
  <si>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</si>
  <si>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</si>
  <si>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</si>
  <si>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</si>
  <si>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</si>
  <si>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</si>
  <si>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</si>
  <si>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</si>
  <si>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</si>
  <si>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</si>
  <si>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</si>
  <si>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</si>
  <si>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</si>
  <si>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</si>
  <si>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</si>
  <si>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</si>
  <si>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</si>
  <si>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</si>
  <si>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</si>
  <si>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</si>
  <si>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</si>
  <si>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</si>
  <si>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</si>
  <si>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</si>
  <si>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</si>
  <si>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</si>
  <si>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</si>
  <si>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</si>
  <si>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</si>
  <si>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</si>
  <si>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</si>
  <si>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</si>
  <si>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</si>
  <si>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</si>
  <si>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</si>
  <si>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</si>
  <si>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</si>
  <si>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</si>
  <si>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</si>
  <si>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</si>
  <si>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</si>
  <si>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</si>
  <si>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</si>
  <si>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</si>
  <si>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</si>
  <si>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</si>
  <si>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</si>
  <si>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</si>
  <si>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</si>
  <si>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</si>
  <si>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</si>
  <si>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</si>
  <si>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</si>
  <si>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</si>
  <si>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</si>
  <si>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</si>
  <si>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</si>
  <si>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</si>
  <si>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</si>
  <si>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</si>
  <si>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</si>
  <si>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</si>
  <si>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</si>
  <si>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</si>
  <si>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</si>
  <si>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</si>
  <si>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</si>
  <si>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</si>
  <si>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</si>
  <si>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</si>
  <si>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</si>
  <si>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</si>
  <si>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</si>
  <si>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</si>
  <si>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</si>
  <si>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</si>
  <si>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</si>
  <si>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</si>
  <si>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</si>
  <si>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</si>
  <si>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</si>
  <si>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</si>
  <si>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</si>
  <si>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</si>
  <si>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</si>
  <si>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</si>
  <si>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</si>
  <si>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</si>
  <si>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</si>
  <si>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</si>
  <si>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</si>
  <si>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</si>
  <si>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</si>
  <si>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</si>
  <si>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</si>
  <si>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</si>
  <si>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</si>
  <si>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</si>
  <si>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</si>
  <si>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</si>
  <si>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</si>
  <si>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</si>
  <si>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</si>
  <si>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</si>
  <si>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</si>
  <si>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</si>
  <si>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</si>
  <si>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</si>
  <si>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</si>
  <si>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</si>
  <si>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</si>
  <si>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</si>
  <si>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</si>
  <si>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</si>
  <si>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</si>
  <si>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</si>
  <si>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</si>
  <si>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</si>
  <si>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</si>
  <si>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</si>
  <si>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</si>
  <si>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</si>
  <si>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</si>
  <si>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</si>
  <si>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</si>
  <si>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</si>
  <si>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</si>
  <si>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</si>
  <si>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</si>
  <si>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</si>
  <si>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</si>
  <si>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</si>
  <si>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</si>
  <si>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</si>
  <si>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</si>
  <si>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</si>
  <si>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</si>
  <si>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</si>
  <si>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</si>
  <si>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</si>
  <si>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</si>
  <si>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</si>
  <si>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</si>
  <si>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</si>
  <si>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</si>
  <si>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</si>
  <si>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</si>
  <si>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</si>
  <si>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</si>
  <si>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</si>
  <si>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</si>
  <si>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</si>
  <si>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</si>
  <si>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</si>
  <si>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</si>
  <si>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</si>
  <si>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</si>
  <si>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</si>
  <si>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</si>
  <si>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</si>
  <si>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</si>
  <si>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</si>
  <si>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</si>
  <si>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</si>
  <si>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</si>
  <si>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</si>
  <si>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</si>
  <si>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</si>
  <si>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</si>
  <si>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</si>
  <si>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</si>
  <si>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</si>
  <si>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</si>
  <si>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</si>
  <si>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</si>
  <si>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</si>
  <si>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</si>
  <si>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</si>
  <si>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</si>
  <si>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</si>
  <si>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</si>
  <si>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</si>
  <si>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</si>
  <si>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</si>
  <si>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</si>
  <si>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</si>
  <si>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</si>
  <si>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</si>
  <si>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</si>
  <si>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</si>
  <si>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</si>
  <si>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</si>
  <si>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</si>
  <si>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</si>
  <si>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</si>
  <si>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</si>
  <si>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</si>
  <si>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</si>
  <si>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</si>
  <si>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</si>
  <si>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</si>
  <si>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</si>
  <si>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</si>
  <si>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</si>
  <si>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</si>
  <si>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</si>
  <si>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</si>
  <si>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</si>
  <si>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</si>
  <si>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</si>
  <si>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</si>
  <si>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</si>
  <si>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</si>
  <si>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</si>
  <si>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</si>
  <si>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</si>
  <si>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</si>
  <si>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</si>
  <si>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</si>
  <si>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</si>
  <si>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</si>
  <si>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</si>
  <si>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</si>
  <si>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</si>
  <si>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</si>
  <si>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</si>
  <si>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</si>
  <si>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</si>
  <si>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</si>
  <si>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</si>
  <si>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</si>
  <si>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</si>
  <si>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</si>
  <si>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</si>
  <si>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</si>
  <si>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</si>
  <si>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</si>
  <si>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</si>
  <si>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</si>
  <si>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</si>
  <si>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</si>
  <si>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</si>
  <si>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</si>
  <si>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</si>
  <si>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</si>
  <si>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</si>
  <si>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</si>
  <si>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</si>
  <si>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</si>
  <si>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</si>
  <si>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</si>
  <si>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</si>
  <si>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</si>
  <si>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</si>
  <si>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</si>
  <si>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</si>
  <si>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</si>
  <si>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</si>
  <si>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</si>
  <si>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</si>
  <si>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</si>
  <si>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</si>
  <si>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</si>
  <si>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</si>
  <si>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</si>
  <si>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</si>
  <si>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</si>
  <si>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</si>
  <si>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</si>
  <si>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</si>
  <si>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</si>
  <si>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</si>
  <si>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</si>
  <si>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</si>
  <si>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</si>
  <si>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</si>
  <si>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</si>
  <si>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</si>
  <si>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</si>
  <si>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</si>
  <si>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</si>
  <si>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</si>
  <si>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</si>
  <si>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</si>
  <si>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</si>
  <si>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</si>
  <si>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</si>
  <si>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</si>
  <si>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</si>
  <si>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</si>
  <si>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</si>
  <si>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</si>
  <si>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</si>
  <si>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</si>
  <si>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</si>
  <si>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</si>
  <si>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</si>
  <si>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</si>
  <si>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</si>
  <si>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</si>
  <si>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</si>
  <si>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</si>
  <si>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</si>
  <si>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</si>
  <si>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</si>
  <si>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</si>
  <si>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</si>
  <si>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</si>
  <si>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</si>
  <si>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</si>
  <si>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</si>
  <si>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</si>
  <si>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</si>
  <si>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</si>
  <si>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</si>
  <si>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</si>
  <si>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</si>
  <si>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</si>
  <si>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</si>
  <si>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</si>
  <si>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</si>
  <si>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</si>
  <si>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</si>
  <si>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</si>
  <si>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</si>
  <si>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</si>
  <si>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</si>
  <si>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</si>
  <si>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</si>
  <si>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</si>
  <si>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</si>
  <si>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</si>
  <si>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</si>
  <si>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</si>
  <si>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</si>
  <si>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</si>
  <si>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</si>
  <si>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</si>
  <si>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</si>
  <si>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</si>
  <si>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</si>
  <si>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</si>
  <si>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</si>
  <si>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</si>
  <si>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</si>
  <si>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</si>
  <si>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</si>
  <si>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</si>
  <si>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</si>
  <si>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</si>
  <si>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</si>
  <si>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</si>
  <si>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</si>
  <si>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</si>
  <si>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</si>
  <si>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</si>
  <si>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</si>
  <si>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</si>
  <si>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</si>
  <si>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</si>
  <si>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</si>
  <si>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</si>
  <si>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</si>
  <si>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</si>
  <si>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</si>
  <si>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</si>
  <si>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</si>
  <si>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</si>
  <si>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</si>
  <si>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</si>
  <si>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</si>
  <si>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</si>
  <si>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</si>
  <si>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</si>
  <si>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</si>
  <si>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</si>
  <si>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</si>
  <si>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</si>
  <si>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</si>
  <si>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</si>
  <si>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</si>
  <si>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</si>
  <si>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</si>
  <si>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</si>
  <si>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</si>
  <si>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</si>
  <si>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</si>
  <si>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</si>
  <si>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</si>
  <si>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</si>
  <si>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</si>
  <si>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</si>
  <si>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</si>
  <si>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</si>
  <si>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</si>
  <si>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</si>
  <si>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</si>
  <si>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</si>
  <si>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</si>
  <si>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</si>
  <si>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</si>
  <si>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</si>
  <si>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</si>
  <si>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</si>
  <si>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</si>
  <si>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</si>
  <si>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</si>
  <si>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</si>
  <si>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</si>
  <si>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</si>
  <si>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</si>
  <si>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</si>
  <si>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</si>
  <si>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</si>
  <si>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</si>
  <si>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</si>
  <si>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</si>
  <si>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</si>
  <si>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</si>
  <si>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</si>
  <si>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</si>
  <si>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</si>
  <si>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</si>
  <si>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</si>
  <si>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</si>
  <si>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</si>
  <si>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</si>
  <si>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</si>
  <si>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</si>
  <si>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</si>
  <si>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</si>
  <si>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</si>
  <si>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</si>
  <si>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</si>
  <si>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</si>
  <si>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</si>
  <si>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</si>
  <si>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</si>
  <si>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</si>
  <si>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</si>
  <si>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</si>
  <si>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</si>
  <si>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</si>
  <si>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</si>
  <si>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</si>
  <si>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</si>
  <si>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</si>
  <si>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</si>
  <si>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</si>
  <si>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</si>
  <si>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</si>
  <si>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</si>
  <si>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</si>
  <si>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</si>
  <si>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</si>
  <si>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</si>
  <si>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</si>
  <si>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</si>
  <si>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</si>
  <si>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</si>
  <si>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</si>
  <si>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</si>
  <si>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</si>
  <si>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</si>
  <si>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</si>
  <si>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</si>
  <si>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</si>
  <si>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</si>
  <si>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</si>
  <si>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</si>
  <si>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</si>
  <si>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</si>
  <si>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</si>
  <si>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</si>
  <si>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</si>
  <si>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</si>
  <si>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</si>
  <si>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</si>
  <si>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</si>
  <si>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</si>
  <si>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</si>
  <si>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</si>
  <si>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</si>
  <si>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</si>
  <si>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</si>
  <si>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</si>
  <si>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</si>
  <si>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</si>
  <si>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</si>
  <si>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</si>
  <si>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</si>
  <si>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</si>
  <si>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</si>
  <si>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</si>
  <si>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</si>
  <si>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</si>
  <si>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</si>
  <si>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</si>
  <si>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</si>
  <si>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</si>
  <si>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</si>
  <si>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</si>
  <si>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</si>
  <si>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</si>
  <si>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</si>
  <si>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</si>
  <si>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</si>
  <si>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</si>
  <si>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</si>
  <si>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</si>
  <si>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</si>
  <si>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</si>
  <si>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</si>
  <si>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</si>
  <si>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</si>
  <si>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</si>
  <si>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</si>
  <si>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</si>
  <si>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</si>
  <si>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</si>
  <si>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</si>
  <si>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</si>
  <si>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</si>
  <si>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</si>
  <si>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</si>
  <si>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</si>
  <si>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</si>
  <si>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</si>
  <si>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</si>
  <si>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</si>
  <si>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</si>
  <si>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</si>
  <si>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</si>
  <si>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</si>
  <si>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</si>
  <si>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</si>
  <si>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</si>
  <si>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</si>
  <si>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</si>
  <si>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</si>
  <si>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</si>
  <si>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</si>
  <si>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</si>
  <si>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</si>
  <si>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</si>
  <si>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</si>
  <si>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</si>
  <si>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</si>
  <si>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</si>
  <si>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</si>
  <si>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</si>
  <si>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</si>
  <si>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</si>
  <si>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</si>
  <si>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</si>
  <si>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</si>
  <si>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</si>
  <si>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</si>
  <si>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</si>
  <si>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</si>
  <si>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</si>
  <si>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</si>
  <si>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</si>
  <si>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</si>
  <si>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</si>
  <si>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</si>
  <si>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</si>
  <si>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</si>
  <si>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</si>
  <si>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</si>
  <si>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</si>
  <si>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</si>
  <si>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</si>
  <si>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</si>
  <si>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</si>
  <si>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</si>
  <si>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</si>
  <si>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</si>
  <si>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</si>
  <si>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</si>
  <si>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</si>
  <si>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</si>
  <si>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</si>
  <si>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</si>
  <si>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</si>
  <si>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</si>
  <si>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</si>
  <si>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</si>
  <si>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</si>
  <si>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</si>
  <si>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</si>
  <si>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</si>
  <si>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</si>
  <si>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</si>
  <si>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</si>
  <si>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</si>
  <si>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</si>
  <si>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</si>
  <si>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</si>
  <si>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</si>
  <si>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</si>
  <si>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</si>
  <si>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</si>
  <si>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</si>
  <si>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</si>
  <si>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</si>
  <si>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</si>
  <si>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</si>
  <si>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</si>
  <si>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</si>
  <si>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</si>
  <si>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</si>
  <si>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</si>
  <si>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</si>
  <si>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</si>
  <si>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</si>
  <si>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</si>
  <si>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</si>
  <si>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</si>
  <si>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</si>
  <si>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</si>
  <si>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</si>
  <si>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</si>
  <si>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</si>
  <si>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</si>
  <si>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</si>
  <si>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</si>
  <si>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</si>
  <si>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</si>
  <si>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</si>
  <si>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</si>
  <si>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</si>
  <si>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</si>
  <si>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</si>
  <si>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</si>
  <si>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</si>
  <si>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</si>
  <si>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</si>
  <si>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</si>
  <si>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</si>
  <si>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</si>
  <si>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</si>
  <si>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</si>
  <si>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</si>
  <si>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</si>
  <si>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</si>
  <si>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</si>
  <si>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</si>
  <si>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</si>
  <si>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</si>
  <si>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</si>
  <si>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</si>
  <si>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</si>
  <si>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</si>
  <si>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</si>
  <si>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</si>
  <si>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</si>
  <si>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</si>
  <si>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</si>
  <si>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</si>
  <si>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</si>
  <si>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</si>
  <si>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</si>
  <si>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</si>
  <si>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</si>
  <si>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</si>
  <si>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</si>
  <si>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</si>
  <si>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</si>
  <si>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</si>
  <si>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</si>
  <si>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</si>
  <si>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</si>
  <si>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</si>
  <si>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</si>
  <si>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</si>
  <si>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</si>
  <si>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</si>
  <si>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</si>
  <si>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</si>
  <si>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</si>
  <si>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</si>
  <si>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</si>
  <si>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</si>
  <si>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</si>
  <si>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</si>
  <si>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</si>
  <si>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</si>
  <si>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</si>
  <si>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</si>
  <si>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</si>
  <si>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</si>
  <si>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</si>
  <si>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</si>
  <si>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</si>
  <si>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</si>
  <si>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</si>
  <si>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</si>
  <si>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</si>
  <si>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</si>
  <si>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</si>
  <si>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</si>
  <si>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</si>
  <si>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</si>
  <si>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</si>
  <si>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</si>
  <si>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</si>
  <si>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</si>
  <si>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</si>
  <si>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</si>
  <si>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</si>
  <si>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</si>
  <si>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</si>
  <si>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</si>
  <si>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</si>
  <si>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</si>
  <si>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</si>
  <si>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</si>
  <si>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</si>
  <si>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</si>
  <si>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</si>
  <si>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</si>
  <si>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</si>
  <si>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</si>
  <si>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</si>
  <si>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</si>
  <si>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</si>
  <si>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</si>
  <si>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</si>
  <si>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</si>
  <si>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</si>
  <si>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</si>
  <si>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</si>
  <si>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</si>
  <si>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</si>
  <si>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</si>
  <si>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</si>
  <si>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</si>
  <si>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</si>
  <si>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</si>
  <si>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</si>
  <si>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</si>
  <si>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</si>
  <si>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</si>
  <si>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</si>
  <si>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</si>
  <si>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</si>
  <si>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</si>
  <si>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</si>
  <si>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</si>
  <si>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</si>
  <si>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</si>
  <si>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</si>
  <si>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</si>
  <si>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</si>
  <si>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</si>
  <si>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</si>
  <si>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</si>
  <si>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</si>
  <si>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</si>
  <si>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</si>
  <si>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</si>
  <si>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</si>
  <si>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</si>
  <si>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</si>
  <si>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</si>
  <si>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</si>
  <si>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</si>
  <si>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</si>
  <si>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</si>
  <si>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</si>
  <si>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</si>
  <si>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</si>
  <si>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</si>
  <si>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</si>
  <si>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</si>
  <si>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</si>
  <si>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</si>
  <si>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</si>
  <si>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</si>
  <si>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</si>
  <si>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</si>
  <si>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</si>
  <si>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</si>
  <si>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</si>
  <si>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</si>
  <si>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</si>
  <si>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</si>
  <si>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</si>
  <si>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</si>
  <si>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</si>
  <si>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</si>
  <si>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</si>
  <si>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</si>
  <si>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</si>
  <si>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</si>
  <si>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</si>
  <si>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</si>
  <si>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</si>
  <si>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</si>
  <si>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</si>
  <si>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</si>
  <si>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</si>
  <si>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</si>
  <si>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</si>
  <si>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</si>
  <si>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</si>
  <si>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</si>
  <si>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</si>
  <si>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</si>
  <si>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</si>
  <si>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</si>
  <si>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</si>
  <si>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</si>
  <si>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</si>
  <si>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</si>
  <si>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</si>
  <si>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</si>
  <si>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</si>
  <si>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</si>
  <si>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</si>
  <si>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</si>
  <si>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</si>
  <si>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</si>
  <si>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</si>
  <si>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</si>
  <si>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</si>
  <si>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</si>
  <si>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</si>
  <si>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</si>
  <si>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</si>
  <si>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</si>
  <si>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</si>
  <si>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</si>
  <si>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</si>
  <si>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</si>
  <si>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</si>
  <si>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</si>
  <si>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</si>
  <si>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</si>
  <si>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</si>
  <si>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</si>
  <si>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</si>
  <si>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</si>
  <si>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</si>
  <si>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</si>
  <si>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</si>
  <si>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</si>
  <si>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</si>
  <si>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</si>
  <si>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</si>
  <si>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</si>
  <si>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</si>
  <si>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</si>
  <si>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</si>
  <si>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</si>
  <si>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</si>
  <si>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</si>
  <si>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</si>
  <si>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</si>
  <si>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</si>
  <si>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</si>
  <si>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</si>
  <si>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</si>
  <si>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</si>
  <si>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</si>
  <si>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</si>
  <si>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</si>
  <si>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</si>
  <si>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</si>
  <si>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</si>
  <si>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</si>
  <si>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</si>
  <si>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</si>
  <si>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</si>
  <si>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</si>
  <si>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</si>
  <si>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</si>
  <si>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</si>
  <si>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</si>
  <si>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</si>
  <si>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</si>
  <si>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</si>
  <si>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</si>
  <si>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</si>
  <si>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</si>
  <si>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</si>
  <si>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</si>
  <si>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</si>
  <si>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</si>
  <si>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</si>
  <si>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</si>
  <si>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</si>
  <si>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</si>
  <si>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</si>
  <si>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</si>
  <si>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</si>
  <si>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</si>
  <si>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</si>
  <si>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</si>
  <si>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</si>
  <si>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</si>
  <si>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</si>
  <si>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</si>
  <si>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</si>
  <si>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</si>
  <si>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</si>
  <si>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</si>
  <si>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</si>
  <si>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</si>
  <si>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</si>
  <si>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</si>
  <si>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</si>
  <si>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</si>
  <si>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</si>
  <si>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</si>
  <si>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</si>
  <si>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</si>
  <si>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</si>
  <si>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</si>
  <si>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</si>
  <si>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</si>
  <si>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</si>
  <si>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</si>
  <si>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</si>
  <si>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</si>
  <si>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</si>
  <si>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</si>
  <si>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</si>
  <si>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</si>
  <si>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</si>
  <si>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</si>
  <si>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</si>
  <si>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</si>
  <si>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</si>
  <si>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</si>
  <si>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</si>
  <si>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</si>
  <si>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</si>
  <si>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</si>
  <si>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</si>
  <si>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</si>
  <si>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</si>
  <si>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</si>
  <si>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</si>
  <si>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</si>
  <si>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</si>
  <si>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</si>
  <si>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</si>
  <si>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</si>
  <si>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</si>
  <si>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</si>
  <si>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</si>
  <si>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</si>
  <si>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</si>
  <si>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</si>
  <si>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</si>
  <si>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</si>
  <si>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</si>
  <si>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</si>
  <si>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</si>
  <si>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</si>
  <si>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</si>
  <si>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</si>
  <si>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</si>
  <si>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</si>
  <si>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</si>
  <si>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</si>
  <si>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</si>
  <si>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</si>
  <si>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</si>
  <si>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</si>
  <si>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</si>
  <si>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</si>
  <si>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</si>
  <si>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</si>
  <si>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</si>
  <si>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</si>
  <si>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</si>
  <si>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</si>
  <si>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</si>
  <si>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</si>
  <si>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</si>
  <si>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</si>
  <si>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</si>
  <si>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</si>
  <si>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</si>
  <si>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</si>
  <si>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</si>
  <si>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</si>
  <si>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</si>
  <si>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</si>
  <si>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</si>
  <si>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</si>
  <si>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</si>
  <si>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</si>
  <si>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</si>
  <si>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</si>
  <si>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</si>
  <si>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</si>
  <si>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</si>
  <si>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</si>
  <si>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</si>
  <si>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</si>
  <si>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</si>
  <si>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</si>
  <si>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</si>
  <si>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</si>
  <si>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</si>
  <si>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</si>
  <si>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</si>
  <si>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</si>
  <si>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</si>
  <si>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</si>
  <si>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</si>
  <si>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</si>
  <si>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</si>
  <si>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</si>
  <si>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</si>
  <si>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</si>
  <si>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</si>
  <si>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</si>
  <si>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</si>
  <si>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</si>
  <si>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</si>
  <si>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</si>
  <si>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</si>
  <si>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</si>
  <si>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</si>
  <si>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</si>
  <si>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</si>
  <si>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</si>
  <si>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</si>
  <si>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</si>
  <si>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</si>
  <si>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</si>
  <si>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</si>
  <si>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</si>
  <si>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</si>
  <si>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</si>
  <si>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</si>
  <si>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</si>
  <si>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</si>
  <si>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</si>
  <si>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</si>
  <si>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</si>
  <si>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</si>
  <si>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</si>
  <si>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</si>
  <si>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</si>
  <si>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</si>
  <si>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</si>
  <si>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</si>
  <si>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</si>
  <si>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</si>
  <si>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</si>
  <si>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</si>
  <si>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</si>
  <si>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</si>
  <si>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</si>
  <si>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</si>
  <si>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</si>
  <si>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</si>
  <si>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</si>
  <si>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</si>
  <si>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</si>
  <si>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</si>
  <si>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</si>
  <si>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</si>
  <si>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</si>
  <si>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</si>
  <si>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</si>
  <si>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</si>
  <si>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</si>
  <si>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</si>
  <si>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</si>
  <si>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</si>
  <si>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</si>
  <si>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</si>
  <si>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</si>
  <si>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</si>
  <si>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</si>
  <si>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</si>
  <si>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</si>
  <si>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</si>
  <si>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</si>
  <si>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</si>
  <si>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</si>
  <si>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</si>
  <si>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</si>
  <si>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</si>
  <si>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</si>
  <si>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</si>
  <si>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</si>
  <si>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</si>
  <si>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</si>
  <si>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</si>
  <si>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</si>
  <si>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</si>
  <si>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</si>
  <si>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</si>
  <si>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</si>
  <si>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</si>
  <si>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</si>
  <si>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</si>
  <si>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</si>
  <si>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</si>
  <si>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</si>
  <si>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</si>
  <si>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</si>
  <si>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</si>
  <si>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</si>
  <si>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</si>
  <si>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</si>
  <si>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</si>
  <si>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</si>
  <si>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</si>
  <si>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</si>
  <si>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</si>
  <si>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</si>
  <si>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</si>
  <si>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</si>
  <si>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</si>
  <si>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</si>
  <si>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</si>
  <si>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</si>
  <si>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</si>
  <si>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</si>
  <si>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</si>
  <si>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</si>
  <si>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</si>
  <si>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</si>
  <si>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</si>
  <si>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</si>
  <si>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</si>
  <si>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</si>
  <si>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</si>
  <si>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</si>
  <si>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</si>
  <si>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</si>
  <si>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</si>
  <si>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</si>
  <si>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</si>
  <si>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</si>
  <si>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</si>
  <si>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</si>
  <si>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</si>
  <si>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</si>
  <si>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</si>
  <si>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</si>
  <si>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</si>
  <si>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</si>
  <si>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</si>
  <si>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</si>
  <si>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</si>
  <si>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</si>
  <si>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</si>
  <si>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</si>
  <si>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</si>
  <si>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</si>
  <si>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</si>
  <si>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</si>
  <si>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</si>
  <si>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</si>
  <si>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</si>
  <si>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</si>
  <si>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</si>
  <si>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</si>
  <si>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</si>
  <si>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</si>
  <si>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</si>
  <si>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</si>
  <si>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</si>
  <si>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</si>
  <si>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</si>
  <si>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</si>
  <si>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</si>
  <si>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</si>
  <si>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</si>
  <si>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</si>
  <si>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</si>
  <si>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</si>
  <si>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</si>
  <si>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</si>
  <si>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</si>
  <si>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</si>
  <si>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</si>
  <si>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</si>
  <si>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</si>
  <si>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</si>
  <si>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</si>
  <si>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</si>
  <si>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</si>
  <si>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</si>
  <si>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</si>
  <si>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</si>
  <si>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</si>
  <si>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</si>
  <si>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</si>
  <si>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</si>
  <si>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</si>
  <si>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</si>
  <si>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</si>
  <si>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</si>
  <si>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</si>
  <si>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</si>
  <si>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</si>
  <si>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</si>
  <si>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</si>
  <si>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</si>
  <si>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</si>
  <si>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</si>
  <si>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</si>
  <si>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</si>
  <si>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</si>
  <si>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</si>
  <si>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</si>
  <si>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</si>
  <si>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</si>
  <si>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</si>
  <si>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</si>
  <si>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</si>
  <si>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</si>
  <si>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</si>
  <si>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</si>
  <si>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</si>
  <si>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</si>
  <si>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</si>
  <si>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</si>
  <si>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</si>
  <si>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</si>
  <si>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</si>
  <si>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</si>
  <si>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</si>
  <si>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</si>
  <si>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</si>
  <si>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</si>
  <si>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</si>
  <si>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</si>
  <si>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</si>
  <si>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</si>
  <si>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</si>
  <si>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</si>
  <si>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</si>
  <si>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</si>
  <si>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</si>
  <si>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</si>
  <si>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</si>
  <si>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</si>
  <si>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</si>
  <si>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</si>
  <si>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</si>
  <si>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</si>
  <si>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</si>
  <si>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</si>
  <si>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</si>
  <si>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</si>
  <si>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</si>
  <si>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</si>
  <si>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</si>
  <si>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</si>
  <si>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</si>
  <si>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</si>
  <si>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</si>
  <si>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</si>
  <si>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</si>
  <si>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</si>
  <si>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</si>
  <si>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</si>
  <si>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</si>
  <si>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</si>
  <si>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</si>
  <si>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</si>
  <si>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</si>
  <si>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</si>
  <si>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</si>
  <si>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</si>
  <si>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</si>
  <si>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</si>
  <si>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</si>
  <si>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</si>
  <si>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</si>
  <si>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</si>
  <si>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</si>
  <si>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</si>
  <si>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</si>
  <si>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</si>
  <si>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</si>
  <si>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</si>
  <si>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</si>
  <si>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</si>
  <si>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</si>
  <si>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</si>
  <si>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</si>
  <si>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</si>
  <si>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</si>
  <si>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</si>
  <si>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</si>
  <si>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</si>
  <si>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</si>
  <si>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</si>
  <si>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</si>
  <si>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</si>
  <si>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</si>
  <si>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</si>
  <si>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</si>
  <si>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</si>
  <si>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</si>
  <si>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</si>
  <si>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</si>
  <si>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</si>
  <si>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</si>
  <si>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</si>
  <si>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</si>
  <si>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</si>
  <si>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</si>
  <si>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</si>
  <si>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</si>
  <si>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</si>
  <si>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</si>
  <si>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</si>
  <si>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</si>
  <si>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</si>
  <si>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</si>
  <si>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</si>
  <si>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</si>
  <si>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</si>
  <si>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</si>
  <si>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</si>
  <si>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</si>
  <si>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</si>
  <si>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</si>
  <si>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</si>
  <si>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</si>
  <si>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</si>
  <si>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</si>
  <si>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</si>
  <si>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</si>
  <si>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</si>
  <si>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</si>
  <si>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</si>
  <si>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</si>
  <si>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</si>
  <si>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</si>
  <si>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</si>
  <si>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</si>
  <si>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</si>
  <si>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</si>
  <si>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</si>
  <si>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</si>
  <si>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</si>
  <si>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</si>
  <si>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</si>
  <si>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</si>
  <si>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</si>
  <si>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</si>
  <si>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</si>
  <si>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</si>
  <si>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</si>
  <si>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</si>
  <si>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</si>
  <si>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</si>
  <si>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</si>
  <si>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</si>
  <si>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</si>
  <si>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</si>
  <si>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</si>
  <si>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</si>
  <si>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</si>
  <si>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</si>
  <si>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</si>
  <si>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</si>
  <si>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</si>
  <si>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</si>
  <si>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</si>
  <si>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</si>
  <si>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</si>
  <si>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</si>
  <si>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</si>
  <si>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</si>
  <si>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</si>
  <si>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</si>
  <si>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</si>
  <si>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</si>
  <si>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</si>
  <si>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</si>
  <si>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</si>
  <si>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</si>
  <si>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</si>
  <si>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</si>
  <si>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</si>
  <si>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</si>
  <si>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</si>
  <si>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</si>
  <si>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</si>
  <si>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</si>
  <si>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</si>
  <si>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</si>
  <si>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</si>
  <si>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</si>
  <si>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</si>
  <si>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</si>
  <si>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</si>
  <si>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</si>
  <si>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</si>
  <si>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</si>
  <si>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</si>
  <si>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</si>
  <si>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</si>
  <si>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</si>
  <si>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</si>
  <si>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</si>
  <si>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</si>
  <si>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</si>
  <si>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</si>
  <si>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</si>
  <si>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</si>
  <si>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</si>
  <si>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</si>
  <si>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</si>
  <si>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</si>
  <si>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</si>
  <si>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</si>
  <si>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</si>
  <si>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</si>
  <si>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</si>
  <si>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</si>
  <si>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</si>
  <si>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</si>
  <si>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</si>
  <si>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</si>
  <si>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</si>
  <si>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</si>
  <si>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</si>
  <si>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</si>
  <si>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</si>
  <si>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</si>
  <si>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</si>
  <si>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</si>
  <si>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</si>
  <si>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</si>
  <si>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</si>
  <si>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</si>
  <si>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</si>
  <si>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</si>
  <si>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</si>
  <si>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</si>
  <si>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</si>
  <si>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</si>
  <si>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</si>
  <si>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</si>
  <si>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</si>
  <si>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</si>
  <si>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</si>
  <si>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</si>
  <si>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</si>
  <si>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</si>
  <si>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</si>
  <si>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</si>
  <si>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</si>
  <si>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</si>
  <si>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</si>
  <si>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</si>
  <si>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</si>
  <si>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</si>
  <si>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</si>
  <si>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</si>
  <si>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</si>
  <si>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</si>
  <si>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</si>
  <si>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</si>
  <si>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</si>
  <si>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</si>
  <si>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</si>
  <si>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</si>
  <si>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</si>
  <si>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</si>
  <si>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</si>
  <si>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</si>
  <si>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</si>
  <si>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</si>
  <si>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</si>
  <si>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</si>
  <si>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</si>
  <si>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</si>
  <si>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</si>
  <si>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</si>
  <si>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</si>
  <si>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</si>
  <si>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</si>
  <si>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</si>
  <si>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</si>
  <si>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</si>
  <si>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</si>
  <si>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</si>
  <si>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</si>
  <si>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</si>
  <si>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</si>
  <si>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</si>
  <si>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</si>
  <si>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</si>
  <si>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</si>
  <si>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</si>
  <si>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</si>
  <si>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</si>
  <si>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</si>
  <si>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</si>
  <si>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</si>
  <si>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</si>
  <si>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</si>
  <si>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</si>
  <si>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</si>
  <si>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</si>
  <si>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</si>
  <si>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</si>
  <si>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</si>
  <si>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</si>
  <si>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</si>
  <si>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</si>
  <si>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</si>
  <si>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</si>
  <si>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</si>
  <si>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</si>
  <si>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</si>
  <si>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</si>
  <si>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</si>
  <si>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</si>
  <si>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</si>
  <si>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</si>
  <si>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</si>
  <si>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</si>
  <si>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</si>
  <si>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</si>
  <si>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</si>
  <si>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</si>
  <si>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</si>
  <si>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</si>
  <si>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</si>
  <si>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</si>
  <si>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</si>
  <si>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</si>
  <si>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</si>
  <si>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</si>
  <si>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</si>
  <si>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</si>
  <si>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</si>
  <si>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</si>
  <si>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</si>
  <si>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</si>
  <si>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</si>
  <si>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</si>
  <si>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</si>
  <si>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</si>
  <si>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</si>
  <si>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</si>
  <si>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</si>
  <si>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</si>
  <si>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</si>
  <si>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</si>
  <si>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</si>
  <si>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</si>
  <si>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</si>
  <si>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</si>
  <si>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</si>
  <si>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</si>
  <si>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</si>
  <si>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</si>
  <si>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</si>
  <si>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</si>
  <si>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</si>
  <si>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</si>
  <si>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</si>
  <si>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</si>
  <si>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</si>
  <si>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</si>
  <si>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</si>
  <si>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</si>
  <si>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</si>
  <si>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</si>
  <si>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</si>
  <si>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</si>
  <si>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</si>
  <si>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</si>
  <si>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</si>
  <si>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</si>
  <si>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</si>
  <si>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</si>
  <si>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</si>
  <si>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</si>
  <si>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</si>
  <si>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</si>
  <si>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</si>
  <si>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</si>
  <si>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</si>
  <si>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</si>
  <si>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</si>
  <si>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</si>
  <si>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</si>
  <si>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</si>
  <si>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</si>
  <si>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</si>
  <si>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</si>
  <si>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</si>
  <si>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</si>
  <si>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</si>
  <si>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</si>
  <si>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</si>
  <si>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</si>
  <si>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</si>
  <si>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</si>
  <si>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</si>
  <si>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</si>
  <si>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</si>
  <si>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</si>
  <si>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</si>
  <si>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</si>
  <si>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</si>
  <si>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</si>
  <si>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</si>
  <si>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</si>
  <si>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</si>
  <si>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</si>
  <si>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</si>
  <si>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</si>
  <si>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</si>
  <si>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</si>
  <si>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</si>
  <si>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</si>
  <si>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</si>
  <si>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</si>
  <si>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</si>
  <si>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</si>
  <si>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</si>
  <si>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</si>
  <si>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</si>
  <si>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</si>
  <si>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</si>
  <si>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</si>
  <si>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</si>
  <si>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</si>
  <si>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</si>
  <si>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</si>
  <si>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</si>
  <si>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</si>
  <si>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</si>
  <si>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</si>
  <si>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</si>
  <si>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</si>
  <si>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</si>
  <si>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</si>
  <si>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</si>
  <si>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</si>
  <si>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</si>
  <si>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</si>
  <si>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</si>
  <si>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</si>
  <si>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</si>
  <si>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</si>
  <si>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</si>
  <si>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</si>
  <si>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</si>
  <si>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</si>
  <si>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</si>
  <si>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</si>
  <si>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</si>
  <si>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</si>
  <si>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</si>
  <si>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</si>
  <si>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</si>
  <si>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</si>
  <si>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</si>
  <si>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</si>
  <si>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</si>
  <si>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</si>
  <si>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</si>
  <si>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</si>
  <si>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</si>
  <si>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</si>
  <si>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</si>
  <si>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</si>
  <si>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</si>
  <si>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</si>
  <si>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</si>
  <si>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</si>
  <si>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</si>
  <si>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</si>
  <si>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</si>
  <si>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</si>
  <si>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</si>
  <si>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</si>
  <si>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</si>
  <si>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</si>
  <si>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</si>
  <si>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</si>
  <si>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</si>
  <si>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</si>
  <si>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</si>
  <si>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</si>
  <si>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</si>
  <si>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</si>
  <si>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</si>
  <si>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</si>
  <si>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</si>
  <si>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</si>
  <si>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</si>
  <si>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</si>
  <si>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</si>
  <si>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</si>
  <si>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</si>
  <si>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</si>
  <si>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</si>
  <si>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</si>
  <si>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</si>
  <si>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</si>
  <si>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</si>
  <si>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</si>
  <si>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</si>
  <si>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</si>
  <si>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</si>
  <si>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</si>
  <si>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</si>
  <si>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</si>
  <si>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</si>
  <si>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</si>
  <si>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</si>
  <si>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</si>
  <si>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</si>
  <si>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</si>
  <si>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</si>
  <si>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</si>
  <si>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</si>
  <si>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</si>
  <si>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</si>
  <si>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</si>
  <si>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</si>
  <si>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</si>
  <si>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</si>
  <si>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</si>
  <si>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</si>
  <si>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</si>
  <si>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</si>
  <si>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</si>
  <si>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</si>
  <si>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</si>
  <si>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</si>
  <si>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</si>
  <si>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</si>
  <si>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</si>
  <si>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</si>
  <si>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</si>
  <si>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</si>
  <si>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</si>
  <si>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</si>
  <si>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</si>
  <si>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</si>
  <si>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</si>
  <si>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</si>
  <si>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</si>
  <si>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</si>
  <si>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</si>
  <si>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</si>
  <si>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</si>
  <si>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</si>
  <si>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</si>
  <si>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</si>
  <si>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</si>
  <si>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</si>
  <si>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</si>
  <si>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</si>
  <si>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</si>
  <si>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</si>
  <si>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</si>
  <si>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</si>
  <si>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</si>
  <si>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</si>
  <si>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</si>
  <si>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</si>
  <si>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</si>
  <si>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</si>
  <si>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</si>
  <si>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</si>
  <si>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</si>
  <si>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</si>
  <si>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</si>
  <si>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</si>
  <si>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</si>
  <si>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</si>
  <si>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</si>
  <si>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</si>
  <si>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</si>
  <si>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</si>
  <si>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</si>
  <si>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</si>
  <si>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</si>
  <si>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</si>
  <si>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</si>
  <si>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</si>
  <si>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</si>
  <si>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</si>
  <si>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</si>
  <si>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</si>
  <si>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</si>
  <si>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</si>
  <si>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</si>
  <si>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</si>
  <si>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</si>
  <si>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</si>
  <si>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</si>
  <si>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</si>
  <si>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</si>
  <si>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</si>
  <si>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</si>
  <si>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</si>
  <si>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</si>
  <si>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</si>
  <si>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</si>
  <si>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</si>
  <si>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</si>
  <si>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</si>
  <si>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</si>
  <si>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</si>
  <si>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</si>
  <si>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</si>
  <si>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</si>
  <si>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</si>
  <si>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</si>
  <si>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</si>
  <si>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</si>
  <si>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</si>
  <si>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</si>
  <si>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</si>
  <si>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</si>
  <si>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</si>
  <si>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</si>
  <si>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</si>
  <si>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</si>
  <si>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</si>
  <si>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</si>
  <si>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</si>
  <si>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</si>
  <si>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</si>
  <si>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</si>
  <si>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</si>
  <si>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</si>
  <si>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</si>
  <si>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</si>
  <si>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</si>
  <si>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</si>
  <si>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</si>
  <si>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</si>
  <si>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</si>
  <si>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</si>
  <si>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</si>
  <si>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</si>
  <si>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</si>
  <si>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</si>
  <si>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</si>
  <si>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</si>
  <si>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</si>
  <si>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</si>
  <si>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</si>
  <si>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</si>
  <si>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</si>
  <si>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</si>
  <si>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</si>
  <si>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</si>
  <si>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</si>
  <si>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</si>
  <si>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</si>
  <si>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</si>
  <si>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</si>
  <si>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</si>
  <si>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</si>
  <si>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</si>
  <si>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</si>
  <si>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</si>
  <si>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</si>
  <si>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</si>
  <si>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</si>
  <si>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</si>
  <si>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</si>
  <si>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</si>
  <si>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</si>
  <si>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</si>
  <si>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</si>
  <si>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</si>
  <si>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</si>
  <si>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</si>
  <si>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</si>
  <si>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</si>
  <si>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</si>
  <si>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</si>
  <si>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</si>
  <si>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</si>
  <si>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</si>
  <si>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</si>
  <si>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</si>
  <si>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</si>
  <si>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</si>
  <si>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</si>
  <si>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</si>
  <si>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</si>
  <si>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</si>
  <si>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</si>
  <si>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</si>
  <si>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</si>
  <si>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</si>
  <si>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</si>
  <si>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</si>
  <si>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</si>
  <si>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</si>
  <si>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</si>
  <si>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</si>
  <si>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</si>
  <si>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</si>
  <si>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</si>
  <si>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</si>
  <si>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</si>
  <si>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</si>
  <si>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</si>
  <si>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</si>
  <si>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</si>
  <si>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</si>
  <si>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</si>
  <si>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</si>
  <si>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</si>
  <si>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</si>
  <si>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</si>
  <si>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</si>
  <si>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</si>
  <si>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</si>
  <si>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</si>
  <si>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</si>
  <si>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</si>
  <si>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</si>
  <si>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</si>
  <si>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</si>
  <si>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</si>
  <si>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</si>
  <si>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</si>
  <si>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</si>
  <si>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</si>
  <si>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</si>
  <si>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</si>
  <si>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</si>
  <si>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</si>
  <si>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</si>
  <si>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</si>
  <si>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</si>
  <si>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</si>
  <si>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</si>
  <si>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</si>
  <si>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</si>
  <si>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</si>
  <si>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</si>
  <si>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</si>
  <si>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</si>
  <si>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</si>
  <si>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</si>
  <si>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</si>
  <si>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</si>
  <si>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</si>
  <si>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</si>
  <si>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</si>
  <si>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</si>
  <si>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</si>
  <si>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</si>
  <si>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</si>
  <si>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</si>
  <si>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</si>
  <si>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</si>
  <si>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</si>
  <si>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</si>
  <si>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</si>
  <si>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</si>
  <si>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</si>
  <si>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</si>
  <si>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</si>
  <si>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</si>
  <si>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</si>
  <si>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</si>
  <si>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</si>
  <si>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</si>
  <si>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</si>
  <si>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</si>
  <si>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</si>
  <si>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</si>
  <si>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</si>
  <si>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</si>
  <si>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</si>
  <si>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</si>
  <si>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</si>
  <si>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</si>
  <si>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</si>
  <si>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</si>
  <si>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</si>
  <si>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</si>
  <si>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</si>
  <si>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</si>
  <si>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</si>
  <si>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</si>
  <si>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</si>
  <si>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</si>
  <si>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</si>
  <si>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</si>
  <si>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</si>
  <si>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</si>
  <si>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</si>
  <si>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</si>
  <si>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</si>
  <si>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</si>
  <si>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</si>
  <si>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</si>
  <si>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</si>
  <si>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</si>
  <si>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</si>
  <si>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</si>
  <si>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</si>
  <si>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</si>
  <si>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</si>
  <si>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</si>
  <si>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</si>
  <si>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</si>
  <si>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</si>
  <si>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</si>
  <si>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</si>
  <si>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</si>
  <si>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</si>
  <si>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</si>
  <si>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</si>
  <si>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</si>
  <si>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</si>
  <si>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</si>
  <si>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</si>
  <si>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</si>
  <si>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</si>
  <si>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</si>
  <si>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</si>
  <si>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</si>
  <si>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</si>
  <si>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</si>
  <si>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</si>
  <si>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</si>
  <si>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</si>
  <si>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</si>
  <si>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</si>
  <si>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</si>
  <si>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</si>
  <si>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</si>
  <si>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</si>
  <si>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</si>
  <si>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</si>
  <si>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</si>
  <si>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</si>
  <si>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</si>
  <si>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</si>
  <si>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</si>
  <si>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</si>
  <si>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</si>
  <si>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</si>
  <si>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</si>
  <si>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</si>
  <si>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</si>
  <si>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</si>
  <si>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</si>
  <si>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</si>
  <si>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</si>
  <si>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</si>
  <si>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</si>
  <si>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</si>
  <si>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</si>
  <si>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</si>
  <si>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</si>
  <si>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</si>
  <si>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</si>
  <si>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</si>
  <si>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</si>
  <si>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</si>
  <si>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</si>
  <si>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</si>
  <si>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</si>
  <si>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</si>
  <si>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</si>
  <si>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</si>
  <si>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</si>
  <si>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</si>
  <si>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</si>
  <si>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</si>
  <si>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</si>
  <si>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</si>
  <si>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</si>
  <si>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</si>
  <si>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</si>
  <si>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</si>
  <si>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</si>
  <si>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</si>
  <si>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</si>
  <si>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</si>
  <si>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</si>
  <si>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</si>
  <si>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</si>
  <si>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</si>
  <si>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</si>
  <si>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</si>
  <si>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</si>
  <si>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</si>
  <si>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</si>
  <si>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</si>
  <si>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</si>
  <si>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</si>
  <si>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</si>
  <si>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</si>
  <si>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</si>
  <si>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</si>
  <si>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</si>
  <si>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</si>
  <si>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</si>
  <si>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</si>
  <si>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</si>
  <si>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</si>
  <si>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</si>
  <si>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</si>
  <si>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</si>
  <si>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</si>
  <si>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</si>
  <si>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</si>
  <si>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</si>
  <si>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</si>
  <si>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</si>
  <si>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</si>
  <si>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</si>
  <si>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</si>
  <si>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</si>
  <si>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</si>
  <si>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</si>
  <si>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</si>
  <si>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</si>
  <si>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</si>
  <si>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</si>
  <si>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</si>
  <si>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</si>
  <si>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</si>
  <si>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</si>
  <si>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</si>
  <si>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</si>
  <si>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</si>
  <si>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</si>
  <si>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</si>
  <si>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</si>
  <si>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</si>
  <si>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</si>
  <si>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</si>
  <si>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</si>
  <si>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</si>
  <si>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</si>
  <si>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</si>
  <si>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</si>
  <si>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</si>
  <si>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</si>
  <si>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</si>
  <si>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</si>
  <si>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</si>
  <si>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</si>
  <si>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</si>
  <si>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</si>
  <si>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</si>
  <si>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</si>
  <si>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</si>
  <si>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</si>
  <si>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</si>
  <si>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</si>
  <si>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</si>
  <si>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</si>
  <si>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</si>
  <si>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</si>
  <si>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</si>
  <si>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</si>
  <si>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</si>
  <si>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</si>
  <si>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</si>
  <si>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</si>
  <si>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</si>
  <si>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</si>
  <si>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</si>
  <si>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</si>
  <si>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</si>
  <si>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</si>
  <si>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</si>
  <si>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</si>
  <si>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</si>
  <si>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</si>
  <si>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</si>
  <si>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</si>
  <si>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</si>
  <si>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</si>
  <si>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</si>
  <si>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</si>
  <si>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</si>
  <si>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</si>
  <si>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</si>
  <si>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</si>
  <si>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</si>
  <si>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</si>
  <si>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</si>
  <si>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</si>
  <si>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</si>
  <si>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</si>
  <si>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</si>
  <si>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</si>
  <si>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</si>
  <si>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</si>
  <si>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</si>
  <si>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</si>
  <si>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</si>
  <si>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</si>
  <si>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</si>
  <si>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</si>
  <si>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</si>
  <si>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</si>
  <si>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</si>
  <si>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</si>
  <si>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</si>
  <si>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</si>
  <si>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</si>
  <si>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</si>
  <si>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</si>
  <si>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</si>
  <si>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</si>
  <si>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</si>
  <si>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</si>
  <si>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</si>
  <si>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</si>
  <si>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</si>
  <si>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</si>
  <si>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</si>
  <si>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</si>
  <si>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</si>
  <si>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</si>
  <si>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</si>
  <si>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</si>
  <si>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</si>
  <si>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</si>
  <si>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</si>
  <si>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</si>
  <si>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</si>
  <si>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</si>
  <si>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</si>
  <si>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</si>
  <si>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</si>
  <si>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</si>
  <si>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</si>
  <si>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</si>
  <si>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</si>
  <si>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</si>
  <si>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</si>
  <si>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</si>
  <si>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</si>
  <si>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</si>
  <si>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</si>
  <si>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</si>
  <si>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</si>
  <si>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</si>
  <si>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</si>
  <si>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</si>
  <si>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</si>
  <si>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</si>
  <si>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</si>
  <si>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</si>
  <si>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</si>
  <si>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</si>
  <si>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</si>
  <si>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</si>
  <si>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</si>
  <si>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</si>
  <si>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</si>
  <si>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</si>
  <si>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</si>
  <si>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</si>
  <si>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</si>
  <si>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</si>
  <si>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</si>
  <si>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</si>
  <si>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</si>
  <si>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</si>
  <si>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</si>
  <si>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</si>
  <si>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</si>
  <si>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</si>
  <si>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</si>
  <si>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</si>
  <si>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</si>
  <si>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</si>
  <si>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</si>
  <si>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</si>
  <si>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</si>
  <si>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</si>
  <si>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</si>
  <si>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</si>
  <si>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</si>
  <si>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</si>
  <si>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</si>
  <si>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</si>
  <si>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</si>
  <si>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</si>
  <si>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</si>
  <si>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</si>
  <si>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</si>
  <si>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</si>
  <si>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</si>
  <si>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</si>
  <si>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</si>
  <si>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</si>
  <si>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</si>
  <si>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</si>
  <si>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</si>
  <si>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</si>
  <si>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</si>
  <si>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</si>
  <si>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</si>
  <si>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</si>
  <si>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</si>
  <si>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</si>
  <si>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</si>
  <si>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</si>
  <si>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</si>
  <si>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</si>
  <si>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</si>
  <si>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</si>
  <si>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</si>
  <si>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</si>
  <si>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</si>
  <si>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</si>
  <si>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</si>
  <si>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</si>
  <si>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</si>
  <si>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</si>
  <si>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</si>
  <si>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</si>
  <si>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</si>
  <si>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</si>
  <si>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</si>
  <si>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</si>
  <si>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</si>
  <si>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</si>
  <si>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</si>
  <si>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</si>
  <si>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</si>
  <si>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</si>
  <si>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</si>
  <si>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</si>
  <si>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</si>
  <si>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</si>
  <si>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</si>
  <si>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</si>
  <si>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</si>
  <si>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</si>
  <si>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</si>
  <si>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</si>
  <si>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</si>
  <si>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</si>
  <si>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</si>
  <si>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</si>
  <si>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</si>
  <si>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</si>
  <si>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</si>
  <si>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</si>
  <si>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</si>
  <si>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</si>
  <si>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</si>
  <si>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</si>
  <si>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</si>
  <si>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</si>
  <si>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</si>
  <si>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</si>
  <si>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</si>
  <si>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</si>
  <si>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</si>
  <si>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</si>
  <si>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</si>
  <si>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</si>
  <si>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</si>
  <si>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</si>
  <si>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</si>
  <si>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</si>
  <si>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</si>
  <si>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</si>
  <si>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</si>
  <si>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</si>
  <si>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</si>
  <si>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</si>
  <si>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</si>
  <si>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</si>
  <si>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</si>
  <si>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</si>
  <si>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</si>
  <si>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</si>
  <si>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</si>
  <si>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</si>
  <si>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</si>
  <si>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</si>
  <si>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</si>
  <si>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</si>
  <si>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</si>
  <si>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</si>
  <si>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</si>
  <si>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</si>
  <si>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</si>
  <si>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</si>
  <si>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</si>
  <si>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</si>
  <si>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</si>
  <si>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</si>
  <si>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</si>
  <si>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</si>
  <si>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</si>
  <si>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</si>
  <si>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</si>
  <si>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</si>
  <si>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</si>
  <si>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</si>
  <si>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</si>
  <si>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</si>
  <si>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</si>
  <si>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</si>
  <si>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</si>
  <si>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</si>
  <si>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</si>
  <si>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</si>
  <si>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</si>
  <si>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</si>
  <si>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</si>
  <si>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</si>
  <si>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</si>
  <si>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</si>
  <si>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</si>
  <si>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</si>
  <si>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</si>
  <si>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</si>
  <si>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</si>
  <si>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</si>
  <si>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</si>
  <si>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</si>
  <si>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</si>
  <si>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</si>
  <si>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</si>
  <si>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</si>
  <si>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</si>
  <si>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</si>
  <si>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</si>
  <si>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</si>
  <si>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</si>
  <si>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</si>
  <si>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</si>
  <si>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</si>
  <si>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</si>
  <si>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</si>
  <si>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</si>
  <si>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</si>
  <si>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</si>
  <si>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</si>
  <si>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</si>
  <si>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</si>
  <si>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</si>
  <si>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</si>
  <si>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</si>
  <si>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</si>
  <si>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</si>
  <si>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</si>
  <si>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</si>
  <si>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</si>
  <si>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</si>
  <si>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</si>
  <si>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</si>
  <si>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</si>
  <si>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</si>
  <si>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</si>
  <si>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</si>
  <si>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</si>
  <si>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</si>
  <si>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</si>
  <si>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</si>
  <si>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</si>
  <si>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</si>
  <si>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</si>
  <si>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</si>
  <si>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</si>
  <si>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</si>
  <si>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</si>
  <si>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</si>
  <si>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</si>
  <si>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</si>
  <si>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</si>
  <si>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</si>
  <si>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</si>
  <si>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</si>
  <si>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</si>
  <si>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</si>
  <si>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</si>
  <si>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</si>
  <si>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</si>
  <si>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</si>
  <si>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</si>
  <si>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</si>
  <si>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</si>
  <si>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</si>
  <si>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</si>
  <si>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</si>
  <si>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</si>
  <si>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</si>
  <si>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</si>
  <si>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</si>
  <si>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</si>
  <si>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</si>
  <si>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</si>
  <si>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</si>
  <si>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</si>
  <si>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</si>
  <si>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</si>
  <si>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</si>
  <si>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</si>
  <si>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</si>
  <si>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</si>
  <si>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</si>
  <si>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</si>
  <si>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</si>
  <si>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</si>
  <si>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</si>
  <si>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</si>
  <si>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</si>
  <si>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</si>
  <si>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</si>
  <si>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</si>
  <si>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</si>
  <si>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</si>
  <si>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</si>
  <si>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</si>
  <si>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</si>
  <si>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</si>
  <si>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</si>
  <si>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</si>
  <si>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</si>
  <si>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</si>
  <si>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</si>
  <si>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</si>
  <si>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</si>
  <si>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</si>
  <si>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</si>
  <si>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</si>
  <si>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</si>
  <si>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</si>
  <si>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</si>
  <si>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</si>
  <si>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</si>
  <si>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</si>
  <si>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</si>
  <si>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</si>
  <si>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</si>
  <si>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</si>
  <si>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</si>
  <si>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</si>
  <si>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</si>
  <si>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</si>
  <si>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</si>
  <si>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</si>
  <si>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</si>
  <si>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</si>
  <si>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</si>
  <si>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</si>
  <si>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</si>
  <si>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</si>
  <si>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</si>
  <si>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</si>
  <si>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</si>
  <si>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</si>
  <si>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</si>
  <si>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</si>
  <si>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</si>
  <si>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</si>
  <si>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</si>
  <si>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</si>
  <si>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</si>
  <si>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</si>
  <si>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</si>
  <si>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</si>
  <si>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</si>
  <si>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</si>
  <si>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</si>
  <si>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</si>
  <si>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</si>
  <si>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</si>
  <si>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</si>
  <si>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</si>
  <si>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</si>
  <si>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</si>
  <si>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</si>
  <si>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</si>
  <si>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</si>
  <si>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</si>
  <si>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</si>
  <si>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</si>
  <si>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</si>
  <si>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</si>
  <si>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</si>
  <si>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</si>
  <si>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</si>
  <si>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</si>
  <si>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</si>
  <si>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</si>
  <si>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</si>
  <si>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</si>
  <si>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</si>
  <si>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</si>
  <si>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</si>
  <si>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</si>
  <si>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</si>
  <si>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</si>
  <si>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</si>
  <si>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</si>
  <si>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</si>
  <si>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</si>
  <si>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</si>
  <si>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</si>
  <si>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</si>
  <si>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</si>
  <si>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</si>
  <si>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</si>
  <si>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</si>
  <si>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</si>
  <si>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</si>
  <si>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</si>
  <si>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</si>
  <si>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</si>
  <si>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</si>
  <si>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</si>
  <si>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</si>
  <si>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</si>
  <si>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</si>
  <si>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</si>
  <si>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</si>
  <si>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</si>
  <si>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</si>
  <si>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</si>
  <si>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</si>
  <si>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</si>
  <si>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</si>
  <si>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</si>
  <si>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</si>
  <si>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</si>
  <si>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</si>
  <si>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</si>
  <si>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</si>
  <si>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</si>
  <si>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</si>
  <si>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</si>
  <si>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</si>
  <si>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</si>
  <si>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</si>
  <si>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</si>
  <si>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</si>
  <si>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</si>
  <si>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</si>
  <si>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</si>
  <si>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</si>
  <si>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</si>
  <si>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</si>
  <si>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</si>
  <si>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</si>
  <si>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</si>
  <si>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</si>
  <si>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</si>
  <si>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</si>
  <si>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</si>
  <si>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</si>
  <si>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</si>
  <si>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</si>
  <si>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</si>
  <si>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</si>
  <si>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</si>
  <si>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</si>
  <si>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</si>
  <si>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</si>
  <si>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</si>
  <si>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</si>
  <si>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</si>
  <si>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</si>
  <si>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</si>
  <si>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</si>
  <si>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</si>
  <si>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</si>
  <si>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</si>
  <si>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</si>
  <si>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</si>
  <si>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</si>
  <si>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</si>
  <si>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</si>
  <si>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</si>
  <si>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</si>
  <si>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</si>
  <si>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</si>
  <si>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</si>
  <si>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</si>
  <si>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</si>
  <si>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</si>
  <si>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</si>
  <si>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</si>
  <si>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</si>
  <si>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</si>
  <si>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</si>
  <si>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</si>
  <si>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</si>
  <si>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</si>
  <si>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</si>
  <si>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</si>
  <si>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</si>
  <si>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</si>
  <si>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</si>
  <si>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</si>
  <si>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</si>
  <si>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</si>
  <si>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</si>
  <si>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</si>
  <si>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</si>
  <si>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</si>
  <si>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</si>
  <si>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</si>
  <si>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</si>
  <si>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</si>
  <si>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</si>
  <si>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</si>
  <si>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</si>
  <si>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</si>
  <si>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</si>
  <si>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</si>
  <si>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</si>
  <si>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</si>
  <si>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</si>
  <si>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</si>
  <si>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</si>
  <si>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</si>
  <si>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</si>
  <si>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</si>
  <si>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</si>
  <si>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</si>
  <si>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</si>
  <si>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</si>
  <si>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</si>
  <si>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</si>
  <si>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</si>
  <si>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</si>
  <si>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</si>
  <si>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</si>
  <si>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</si>
  <si>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</si>
  <si>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</si>
  <si>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</si>
  <si>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</si>
  <si>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</si>
  <si>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</si>
  <si>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</si>
  <si>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</si>
  <si>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</si>
  <si>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</si>
  <si>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</si>
  <si>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</si>
  <si>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</si>
  <si>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</si>
  <si>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</si>
  <si>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</si>
  <si>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</si>
  <si>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</si>
  <si>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</si>
  <si>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</si>
  <si>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</si>
  <si>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</si>
  <si>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</si>
  <si>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</si>
  <si>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</si>
  <si>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</si>
  <si>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</si>
  <si>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</si>
  <si>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</si>
  <si>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</si>
  <si>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</si>
  <si>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</si>
  <si>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</si>
  <si>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</si>
  <si>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</si>
  <si>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</si>
  <si>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</si>
  <si>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</si>
  <si>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</si>
  <si>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</si>
  <si>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</si>
  <si>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</si>
  <si>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</si>
  <si>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</si>
  <si>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</si>
  <si>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</si>
  <si>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</si>
  <si>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</si>
  <si>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</si>
  <si>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</si>
  <si>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</si>
  <si>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</si>
  <si>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</si>
  <si>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</si>
  <si>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</si>
  <si>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</si>
  <si>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</si>
  <si>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</si>
  <si>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</si>
  <si>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</si>
  <si>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</si>
  <si>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</si>
  <si>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</si>
  <si>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</si>
  <si>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</si>
  <si>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</si>
  <si>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</si>
  <si>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</si>
  <si>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</si>
  <si>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</si>
  <si>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</si>
  <si>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</si>
  <si>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</si>
  <si>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</si>
  <si>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</si>
  <si>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</si>
  <si>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</si>
  <si>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</si>
  <si>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</si>
  <si>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</si>
  <si>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</si>
  <si>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</si>
  <si>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</si>
  <si>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</si>
  <si>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</si>
  <si>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</si>
  <si>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</si>
  <si>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</si>
  <si>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</si>
  <si>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</si>
  <si>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</si>
  <si>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</si>
  <si>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</si>
  <si>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</si>
  <si>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</si>
  <si>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</si>
  <si>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</si>
  <si>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</si>
  <si>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</si>
  <si>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</si>
  <si>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</si>
  <si>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</si>
  <si>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</si>
  <si>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</si>
  <si>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</si>
  <si>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</si>
  <si>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</si>
  <si>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</si>
  <si>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</si>
  <si>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</si>
  <si>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</si>
  <si>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</si>
  <si>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</si>
  <si>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</si>
  <si>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</si>
  <si>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</si>
  <si>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</si>
  <si>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</si>
  <si>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</si>
  <si>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</si>
  <si>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</si>
  <si>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</si>
  <si>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</si>
  <si>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</si>
  <si>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</si>
  <si>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</si>
  <si>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</si>
  <si>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</si>
  <si>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</si>
  <si>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</si>
  <si>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</si>
  <si>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</si>
  <si>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</si>
  <si>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</si>
  <si>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</si>
  <si>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</si>
  <si>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</si>
  <si>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</si>
  <si>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</si>
  <si>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</si>
  <si>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</si>
  <si>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</si>
  <si>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</si>
  <si>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</si>
  <si>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</si>
  <si>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</si>
  <si>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</si>
  <si>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</si>
  <si>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</si>
  <si>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</si>
  <si>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</si>
  <si>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</si>
  <si>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</si>
  <si>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</si>
  <si>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</si>
  <si>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</si>
  <si>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</si>
  <si>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</si>
  <si>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</si>
  <si>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</si>
  <si>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</si>
  <si>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</si>
  <si>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</si>
  <si>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</si>
  <si>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</si>
  <si>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</si>
  <si>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</si>
  <si>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</si>
  <si>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</si>
  <si>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</si>
  <si>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</si>
  <si>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</si>
  <si>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</si>
  <si>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</si>
  <si>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</si>
  <si>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</si>
  <si>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</si>
  <si>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</si>
  <si>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</si>
  <si>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</si>
  <si>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</si>
  <si>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</si>
  <si>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</si>
  <si>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</si>
  <si>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</si>
  <si>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</si>
  <si>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</si>
  <si>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</si>
  <si>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</si>
  <si>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</si>
  <si>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</si>
  <si>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</si>
  <si>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</si>
  <si>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</si>
  <si>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</si>
  <si>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</si>
  <si>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</si>
  <si>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</si>
  <si>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</si>
  <si>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</si>
  <si>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</si>
  <si>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</si>
  <si>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</si>
  <si>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</si>
  <si>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</si>
  <si>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</si>
  <si>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</si>
  <si>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</si>
  <si>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</si>
  <si>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</si>
  <si>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</si>
  <si>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</si>
  <si>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</si>
  <si>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</si>
  <si>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</si>
  <si>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</si>
  <si>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</si>
  <si>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</si>
  <si>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</si>
  <si>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</si>
  <si>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</si>
  <si>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</si>
  <si>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</si>
  <si>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</si>
  <si>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</si>
  <si>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</si>
  <si>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</si>
  <si>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</si>
  <si>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</si>
  <si>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</si>
  <si>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</si>
  <si>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</si>
  <si>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</si>
  <si>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</si>
  <si>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</si>
  <si>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</si>
  <si>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</si>
  <si>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</si>
  <si>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</si>
  <si>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</si>
  <si>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</si>
  <si>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</si>
  <si>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</si>
  <si>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</si>
  <si>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</si>
  <si>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</si>
  <si>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</si>
  <si>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</si>
  <si>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</si>
  <si>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</si>
  <si>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</si>
  <si>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</si>
  <si>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</si>
  <si>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</si>
  <si>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</si>
  <si>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</si>
  <si>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</si>
  <si>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</si>
  <si>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</si>
  <si>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</si>
  <si>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</si>
  <si>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</si>
  <si>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</si>
  <si>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</si>
  <si>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</si>
  <si>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</si>
  <si>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</si>
  <si>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</si>
  <si>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</si>
  <si>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</si>
  <si>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</si>
  <si>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</si>
  <si>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</si>
  <si>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</si>
  <si>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</si>
  <si>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</si>
  <si>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</si>
  <si>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</si>
  <si>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</si>
  <si>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</si>
  <si>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</si>
  <si>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</si>
  <si>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</si>
  <si>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</si>
  <si>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</si>
  <si>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</si>
  <si>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</si>
  <si>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</si>
  <si>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</si>
  <si>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</si>
  <si>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</si>
  <si>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</si>
  <si>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</si>
  <si>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</si>
  <si>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</si>
  <si>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</si>
  <si>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</si>
  <si>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</si>
  <si>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</si>
  <si>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</si>
  <si>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</si>
  <si>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</si>
  <si>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</si>
  <si>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</si>
  <si>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</si>
  <si>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</si>
  <si>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</si>
  <si>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</si>
  <si>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</si>
  <si>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</si>
  <si>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</si>
  <si>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</si>
  <si>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</si>
  <si>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</si>
  <si>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</si>
  <si>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</si>
  <si>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</si>
  <si>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</si>
  <si>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</si>
  <si>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</si>
  <si>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</si>
  <si>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</si>
  <si>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</si>
  <si>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</si>
  <si>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</si>
  <si>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</si>
  <si>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</si>
  <si>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</si>
  <si>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</si>
  <si>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</si>
  <si>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</si>
  <si>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</si>
  <si>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</si>
  <si>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</si>
  <si>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</si>
  <si>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</si>
  <si>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</si>
  <si>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</si>
  <si>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</si>
  <si>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</si>
  <si>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</si>
  <si>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</si>
  <si>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</si>
  <si>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</si>
  <si>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</si>
  <si>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</si>
  <si>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</si>
  <si>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</si>
  <si>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</si>
  <si>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</si>
  <si>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</si>
  <si>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</si>
  <si>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</si>
  <si>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</si>
  <si>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</si>
  <si>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</si>
  <si>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</si>
  <si>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</si>
  <si>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</si>
  <si>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</si>
  <si>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</si>
  <si>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</si>
  <si>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</si>
  <si>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</si>
  <si>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</si>
  <si>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</si>
  <si>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</si>
  <si>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</si>
  <si>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</si>
  <si>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</si>
  <si>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</si>
  <si>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</si>
  <si>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</si>
  <si>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</si>
  <si>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</si>
  <si>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</si>
  <si>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</si>
  <si>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</si>
  <si>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</si>
  <si>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</si>
  <si>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</si>
  <si>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</si>
  <si>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</si>
  <si>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</si>
  <si>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</si>
  <si>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</si>
  <si>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</si>
  <si>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</si>
  <si>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</si>
  <si>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</si>
  <si>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</si>
  <si>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</si>
  <si>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</si>
  <si>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</si>
  <si>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</si>
  <si>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</si>
  <si>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</si>
  <si>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</si>
  <si>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</si>
  <si>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</si>
  <si>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</si>
  <si>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</si>
  <si>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</si>
  <si>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</si>
  <si>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</si>
  <si>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</si>
  <si>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</si>
  <si>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</si>
  <si>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</si>
  <si>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</si>
  <si>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</si>
  <si>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</si>
  <si>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</si>
  <si>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</si>
  <si>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</si>
  <si>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</si>
  <si>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</si>
  <si>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</si>
  <si>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</si>
  <si>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</si>
  <si>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</si>
  <si>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</si>
  <si>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</si>
  <si>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</si>
  <si>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</si>
  <si>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</si>
  <si>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</si>
  <si>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</si>
  <si>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</si>
  <si>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</si>
  <si>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</si>
  <si>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</si>
  <si>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</si>
  <si>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</si>
  <si>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</si>
  <si>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</si>
  <si>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</si>
  <si>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</si>
  <si>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</si>
  <si>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</si>
  <si>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</si>
  <si>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</si>
  <si>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</si>
  <si>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</si>
  <si>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</si>
  <si>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</si>
  <si>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</si>
  <si>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</si>
  <si>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</si>
  <si>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</si>
  <si>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</si>
  <si>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</si>
  <si>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</si>
  <si>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</si>
  <si>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</si>
  <si>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</si>
  <si>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</si>
  <si>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</si>
  <si>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</si>
  <si>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</si>
  <si>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</si>
  <si>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</si>
  <si>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</si>
  <si>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</si>
  <si>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</si>
  <si>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</si>
  <si>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</si>
  <si>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</si>
  <si>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</si>
  <si>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</si>
  <si>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</si>
  <si>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</si>
  <si>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</si>
  <si>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</si>
  <si>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</si>
  <si>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</si>
  <si>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</si>
  <si>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</si>
  <si>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</si>
  <si>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</si>
  <si>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</si>
  <si>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</si>
  <si>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</si>
  <si>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</si>
  <si>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</si>
  <si>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</si>
  <si>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</si>
  <si>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</si>
  <si>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</si>
  <si>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</si>
  <si>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</si>
  <si>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</si>
  <si>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</si>
  <si>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</si>
  <si>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</si>
  <si>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</si>
  <si>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</si>
  <si>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</si>
  <si>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</si>
  <si>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</si>
  <si>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</si>
  <si>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</si>
  <si>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</si>
  <si>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</si>
  <si>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</si>
  <si>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</si>
  <si>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</si>
  <si>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</si>
  <si>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</si>
  <si>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</si>
  <si>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</si>
  <si>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</si>
  <si>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</si>
  <si>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</si>
  <si>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</si>
  <si>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</si>
  <si>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</si>
  <si>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</si>
  <si>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</si>
  <si>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</si>
  <si>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</si>
  <si>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</si>
  <si>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</si>
  <si>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</si>
  <si>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</si>
  <si>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</si>
  <si>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</si>
  <si>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</si>
  <si>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</si>
  <si>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</si>
  <si>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</si>
  <si>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</si>
  <si>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</si>
  <si>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</si>
  <si>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</si>
  <si>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</si>
  <si>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</si>
  <si>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</si>
  <si>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</si>
  <si>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</si>
  <si>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</si>
  <si>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</si>
  <si>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</si>
  <si>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</si>
  <si>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</si>
  <si>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</si>
  <si>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</si>
  <si>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</si>
  <si>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</si>
  <si>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</si>
  <si>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</si>
  <si>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</si>
  <si>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</si>
  <si>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</si>
  <si>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</si>
  <si>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</si>
  <si>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</si>
  <si>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</si>
  <si>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</si>
  <si>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</si>
  <si>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</si>
  <si>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</si>
  <si>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</si>
  <si>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</si>
  <si>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</si>
  <si>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</si>
  <si>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</si>
  <si>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</si>
  <si>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</si>
  <si>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</si>
  <si>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</si>
  <si>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</si>
  <si>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</si>
  <si>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</si>
  <si>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</si>
  <si>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</si>
  <si>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</si>
  <si>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</si>
  <si>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</si>
  <si>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</si>
  <si>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</si>
  <si>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</si>
  <si>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</si>
  <si>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</si>
  <si>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</si>
  <si>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</si>
  <si>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</si>
  <si>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</si>
  <si>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</si>
  <si>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</si>
  <si>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</si>
  <si>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</si>
  <si>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</si>
  <si>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</si>
  <si>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</si>
  <si>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</si>
  <si>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</si>
  <si>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</si>
  <si>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</si>
  <si>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</si>
  <si>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</si>
  <si>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</si>
  <si>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</si>
  <si>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</si>
  <si>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</si>
  <si>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</si>
  <si>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</si>
  <si>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</si>
  <si>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</si>
  <si>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</si>
  <si>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</si>
  <si>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</si>
  <si>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</si>
  <si>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</si>
  <si>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</si>
  <si>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</si>
  <si>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</si>
  <si>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</si>
  <si>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</si>
  <si>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</si>
  <si>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</si>
  <si>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</si>
  <si>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</si>
  <si>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</si>
  <si>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</si>
  <si>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</si>
  <si>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</si>
  <si>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</si>
  <si>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</si>
  <si>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</si>
  <si>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</si>
  <si>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</si>
  <si>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</si>
  <si>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</si>
  <si>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</si>
  <si>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</si>
  <si>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</si>
  <si>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</si>
  <si>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</si>
  <si>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</si>
  <si>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</si>
  <si>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</si>
  <si>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</si>
  <si>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</si>
  <si>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</si>
  <si>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</si>
  <si>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</si>
  <si>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</si>
  <si>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</si>
  <si>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</si>
  <si>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</si>
  <si>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</si>
  <si>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</si>
  <si>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</si>
  <si>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</si>
  <si>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</si>
  <si>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</si>
  <si>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</si>
  <si>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</si>
  <si>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</si>
  <si>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</si>
  <si>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</si>
  <si>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</si>
  <si>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</si>
  <si>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</si>
  <si>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</si>
  <si>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</si>
  <si>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</si>
  <si>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</si>
  <si>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</si>
  <si>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</si>
  <si>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</si>
  <si>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</si>
  <si>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</si>
  <si>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</si>
  <si>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</si>
  <si>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</si>
  <si>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</si>
  <si>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</si>
  <si>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</si>
  <si>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</si>
  <si>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</si>
  <si>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</si>
  <si>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</si>
  <si>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</si>
  <si>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</si>
  <si>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</si>
  <si>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</si>
  <si>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</si>
  <si>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</si>
  <si>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</si>
  <si>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</si>
  <si>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</si>
  <si>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</si>
  <si>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</si>
  <si>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</si>
  <si>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</si>
  <si>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</si>
  <si>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</si>
  <si>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</si>
  <si>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</si>
  <si>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</si>
  <si>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</si>
  <si>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</si>
  <si>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</si>
  <si>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</si>
  <si>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</si>
  <si>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</si>
  <si>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</si>
  <si>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</si>
  <si>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</si>
  <si>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</si>
  <si>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</si>
  <si>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</si>
  <si>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</si>
  <si>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</si>
  <si>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</si>
  <si>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</si>
  <si>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</si>
  <si>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</si>
  <si>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</si>
  <si>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</si>
  <si>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</si>
  <si>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</si>
  <si>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</si>
  <si>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</si>
  <si>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</si>
  <si>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</si>
  <si>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</si>
  <si>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</si>
  <si>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</si>
  <si>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</si>
  <si>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</si>
  <si>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</si>
  <si>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</si>
  <si>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</si>
  <si>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</si>
  <si>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</si>
  <si>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</si>
  <si>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</si>
  <si>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</si>
  <si>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</si>
  <si>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</si>
  <si>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</si>
  <si>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</si>
  <si>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</si>
  <si>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</si>
  <si>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</si>
  <si>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</si>
  <si>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</si>
  <si>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</si>
  <si>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</si>
  <si>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</si>
  <si>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</si>
  <si>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</si>
  <si>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</si>
  <si>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</si>
  <si>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</si>
  <si>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</si>
  <si>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</si>
  <si>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</si>
  <si>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</si>
  <si>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</si>
  <si>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</si>
  <si>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</si>
  <si>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</si>
  <si>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</si>
  <si>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</si>
  <si>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</si>
  <si>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</si>
  <si>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</si>
  <si>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</si>
  <si>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</si>
  <si>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</si>
  <si>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</si>
  <si>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</si>
  <si>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</si>
  <si>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</si>
  <si>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</si>
  <si>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</si>
  <si>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</si>
  <si>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</si>
  <si>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</si>
  <si>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</si>
  <si>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</si>
  <si>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</si>
  <si>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</si>
  <si>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</si>
  <si>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</si>
  <si>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</si>
  <si>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</si>
  <si>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</si>
  <si>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</si>
  <si>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</si>
  <si>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</si>
  <si>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</si>
  <si>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</si>
  <si>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</si>
  <si>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</si>
  <si>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</si>
  <si>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</si>
  <si>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</si>
  <si>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</si>
  <si>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</si>
  <si>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</si>
  <si>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</si>
  <si>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</si>
  <si>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</si>
  <si>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</si>
  <si>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</si>
  <si>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</si>
  <si>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</si>
  <si>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</si>
  <si>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</si>
  <si>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</si>
  <si>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</si>
  <si>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</si>
  <si>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</si>
  <si>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</si>
  <si>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</si>
  <si>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</si>
  <si>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</si>
  <si>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</si>
  <si>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</si>
  <si>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</si>
  <si>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</si>
  <si>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</si>
  <si>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</si>
  <si>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</si>
  <si>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</si>
  <si>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</si>
  <si>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</si>
  <si>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</si>
  <si>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</si>
  <si>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</si>
  <si>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</si>
  <si>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</si>
  <si>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</si>
  <si>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</si>
  <si>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</si>
  <si>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</si>
  <si>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</si>
  <si>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</si>
  <si>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</si>
  <si>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</si>
  <si>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</si>
  <si>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</si>
  <si>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</si>
  <si>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</si>
  <si>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</si>
  <si>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</si>
  <si>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</si>
  <si>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</si>
  <si>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</si>
  <si>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</si>
  <si>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</si>
  <si>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</si>
  <si>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</si>
  <si>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</si>
  <si>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</si>
  <si>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</si>
  <si>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</si>
  <si>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</si>
  <si>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</si>
  <si>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</si>
  <si>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</si>
  <si>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</si>
  <si>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</si>
  <si>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</si>
  <si>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</si>
  <si>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</si>
  <si>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</si>
  <si>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</si>
  <si>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</si>
  <si>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</si>
  <si>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</si>
  <si>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</si>
  <si>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</si>
  <si>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</si>
  <si>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</si>
  <si>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</si>
  <si>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</si>
  <si>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</si>
  <si>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</si>
  <si>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</si>
  <si>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</si>
  <si>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</si>
  <si>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</si>
  <si>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</si>
  <si>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</si>
  <si>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</si>
  <si>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</si>
  <si>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</si>
  <si>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</si>
  <si>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</si>
  <si>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</si>
  <si>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</si>
  <si>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</si>
  <si>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</si>
  <si>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</si>
  <si>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</si>
  <si>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</si>
  <si>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</si>
  <si>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</si>
  <si>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</si>
  <si>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</si>
  <si>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</si>
  <si>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</si>
  <si>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</si>
  <si>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</si>
  <si>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</si>
  <si>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</si>
  <si>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</si>
  <si>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</si>
  <si>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</si>
  <si>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</si>
  <si>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</si>
  <si>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</si>
  <si>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</si>
  <si>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</si>
  <si>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</si>
  <si>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</si>
  <si>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</si>
  <si>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</si>
  <si>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</si>
  <si>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</si>
  <si>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</si>
  <si>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</si>
  <si>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</si>
  <si>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</si>
  <si>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</si>
  <si>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</si>
  <si>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</si>
  <si>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</si>
  <si>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</si>
  <si>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</si>
  <si>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</si>
  <si>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</si>
  <si>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</si>
  <si>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</si>
  <si>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</si>
  <si>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</si>
  <si>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</si>
  <si>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</si>
  <si>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</si>
  <si>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</si>
  <si>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</si>
  <si>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</si>
  <si>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</si>
  <si>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</si>
  <si>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</si>
  <si>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</si>
  <si>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</si>
  <si>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</si>
  <si>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</si>
  <si>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</si>
  <si>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</si>
  <si>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</si>
  <si>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</si>
  <si>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</si>
  <si>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</si>
  <si>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</si>
  <si>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</si>
  <si>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</si>
  <si>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</si>
  <si>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</si>
  <si>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</si>
  <si>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</si>
  <si>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</si>
  <si>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</si>
  <si>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</si>
  <si>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</si>
  <si>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</si>
  <si>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</si>
  <si>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</si>
  <si>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</si>
  <si>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</si>
  <si>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</si>
  <si>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</si>
  <si>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</si>
  <si>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</si>
  <si>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</si>
  <si>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</si>
  <si>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</si>
  <si>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</si>
  <si>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</si>
  <si>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</si>
  <si>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</si>
  <si>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</si>
  <si>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</si>
  <si>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</si>
  <si>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</si>
  <si>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</si>
  <si>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</si>
  <si>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</si>
  <si>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</si>
  <si>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</si>
  <si>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</si>
  <si>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</si>
  <si>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</si>
  <si>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</si>
  <si>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</si>
  <si>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</si>
  <si>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</si>
  <si>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</si>
  <si>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</si>
  <si>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</si>
  <si>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</si>
  <si>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</si>
  <si>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</si>
  <si>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</si>
  <si>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</si>
  <si>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</si>
  <si>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</si>
  <si>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</si>
  <si>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</si>
  <si>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</si>
  <si>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</si>
  <si>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</si>
  <si>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</si>
  <si>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</si>
  <si>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</si>
  <si>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</si>
  <si>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</si>
  <si>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</si>
  <si>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</si>
  <si>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</si>
  <si>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</si>
  <si>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</si>
  <si>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</si>
  <si>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</si>
  <si>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</si>
  <si>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</si>
  <si>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</si>
  <si>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</si>
  <si>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</si>
  <si>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</si>
  <si>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</si>
  <si>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</si>
  <si>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</si>
  <si>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</si>
  <si>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</si>
  <si>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</si>
  <si>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</si>
  <si>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</si>
  <si>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</si>
  <si>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</si>
  <si>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</si>
  <si>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</si>
  <si>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</si>
  <si>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</si>
  <si>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</si>
  <si>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</si>
  <si>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</si>
  <si>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</si>
  <si>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</si>
  <si>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</si>
  <si>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</si>
  <si>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</si>
  <si>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</si>
  <si>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</si>
  <si>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</si>
  <si>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</si>
  <si>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</si>
  <si>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</si>
  <si>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</si>
  <si>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</si>
  <si>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</si>
  <si>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</si>
  <si>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</si>
  <si>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</si>
  <si>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</si>
  <si>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</si>
  <si>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</si>
  <si>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</si>
  <si>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</si>
  <si>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</si>
  <si>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</si>
  <si>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</si>
  <si>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</si>
  <si>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</si>
  <si>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</si>
  <si>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</si>
  <si>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</si>
  <si>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</si>
  <si>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</si>
  <si>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</si>
  <si>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</si>
  <si>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</si>
  <si>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</si>
  <si>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</si>
  <si>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</si>
  <si>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</si>
  <si>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</si>
  <si>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</si>
  <si>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</si>
  <si>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</si>
  <si>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</si>
  <si>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</si>
  <si>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</si>
  <si>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</si>
  <si>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</si>
  <si>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</si>
  <si>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</si>
  <si>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</si>
  <si>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</si>
  <si>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</si>
  <si>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</si>
  <si>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</si>
  <si>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</si>
  <si>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</si>
  <si>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</si>
  <si>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</si>
  <si>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</si>
  <si>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</si>
  <si>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</si>
  <si>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</si>
  <si>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</si>
  <si>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</si>
  <si>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</si>
  <si>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</si>
  <si>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</si>
  <si>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</si>
  <si>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</si>
  <si>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</si>
  <si>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</si>
  <si>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</si>
  <si>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</si>
  <si>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</si>
  <si>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</si>
  <si>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</si>
  <si>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</si>
  <si>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</si>
  <si>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</si>
  <si>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</si>
  <si>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</si>
  <si>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</si>
  <si>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</si>
  <si>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</si>
  <si>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</si>
  <si>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</si>
  <si>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</si>
  <si>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</si>
  <si>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</si>
  <si>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</si>
  <si>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</si>
  <si>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</si>
  <si>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</si>
  <si>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</si>
  <si>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</si>
  <si>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</si>
  <si>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</si>
  <si>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</si>
  <si>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</si>
  <si>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</si>
  <si>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</si>
  <si>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</si>
  <si>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</si>
  <si>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</si>
  <si>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</si>
  <si>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</si>
  <si>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</si>
  <si>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</si>
  <si>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</si>
  <si>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</si>
  <si>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</si>
  <si>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</si>
  <si>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</si>
  <si>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</si>
  <si>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</si>
  <si>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</si>
  <si>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</si>
  <si>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</si>
  <si>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</si>
  <si>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</si>
  <si>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</si>
  <si>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</si>
  <si>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</si>
  <si>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</si>
  <si>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</si>
  <si>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</si>
  <si>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</si>
  <si>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</si>
  <si>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</si>
  <si>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</si>
  <si>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</si>
  <si>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</si>
  <si>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</si>
  <si>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</si>
  <si>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</si>
  <si>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</si>
  <si>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</si>
  <si>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</si>
  <si>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</si>
  <si>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</si>
  <si>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</si>
  <si>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</si>
  <si>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</si>
  <si>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</si>
  <si>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</si>
  <si>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</si>
  <si>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</si>
  <si>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</si>
  <si>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</si>
  <si>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</si>
  <si>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</si>
  <si>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</si>
  <si>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</si>
  <si>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</si>
  <si>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</si>
  <si>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</si>
  <si>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</si>
  <si>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</si>
  <si>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</si>
  <si>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</si>
  <si>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</si>
  <si>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</si>
  <si>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</si>
  <si>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</si>
  <si>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</si>
  <si>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</si>
  <si>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</si>
  <si>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</si>
  <si>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</si>
  <si>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</si>
  <si>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</si>
  <si>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</si>
  <si>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</si>
  <si>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</si>
  <si>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</si>
  <si>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</si>
  <si>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</si>
  <si>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</si>
  <si>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</si>
  <si>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</si>
  <si>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</si>
  <si>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</si>
  <si>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</si>
  <si>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</si>
  <si>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</si>
  <si>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</si>
  <si>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</si>
  <si>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</si>
  <si>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</si>
  <si>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</si>
  <si>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</si>
  <si>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</si>
  <si>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</si>
  <si>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</si>
  <si>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</si>
  <si>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</si>
  <si>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</si>
  <si>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</si>
  <si>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</si>
  <si>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</si>
  <si>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</si>
  <si>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</si>
  <si>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</si>
  <si>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</si>
  <si>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</si>
  <si>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</si>
  <si>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</si>
  <si>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</si>
  <si>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</si>
  <si>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</si>
  <si>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</si>
  <si>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</si>
  <si>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</si>
  <si>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</si>
  <si>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</si>
  <si>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</si>
  <si>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</si>
  <si>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</si>
  <si>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</si>
  <si>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</si>
  <si>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</si>
  <si>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</si>
  <si>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</si>
  <si>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</si>
  <si>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</si>
  <si>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</si>
  <si>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</si>
  <si>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</si>
  <si>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</si>
  <si>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</si>
  <si>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</si>
  <si>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</si>
  <si>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</si>
  <si>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</si>
  <si>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</si>
  <si>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</si>
  <si>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</si>
  <si>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</si>
  <si>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</si>
  <si>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</si>
  <si>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</si>
  <si>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</si>
  <si>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</si>
  <si>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</si>
  <si>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</si>
  <si>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</si>
  <si>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</si>
  <si>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</si>
  <si>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</si>
  <si>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</si>
  <si>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</si>
  <si>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</si>
  <si>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</si>
  <si>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</si>
  <si>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</si>
  <si>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</si>
  <si>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</si>
  <si>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</si>
  <si>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</si>
  <si>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</si>
  <si>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</si>
  <si>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</si>
  <si>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</si>
  <si>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</si>
  <si>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</si>
  <si>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</si>
  <si>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</si>
  <si>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</si>
  <si>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</si>
  <si>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</si>
  <si>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</si>
  <si>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</si>
  <si>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</si>
  <si>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</si>
  <si>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</si>
  <si>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</si>
  <si>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</si>
  <si>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</si>
  <si>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</si>
  <si>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</si>
  <si>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</si>
  <si>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</si>
  <si>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</si>
  <si>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</si>
  <si>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</si>
  <si>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</si>
  <si>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</si>
  <si>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</si>
  <si>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</si>
  <si>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</si>
  <si>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</si>
  <si>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</si>
  <si>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</si>
  <si>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</si>
  <si>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</si>
  <si>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</si>
  <si>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</si>
  <si>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</si>
  <si>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</si>
  <si>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</si>
  <si>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</si>
  <si>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</si>
  <si>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</si>
  <si>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</si>
  <si>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</si>
  <si>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</si>
  <si>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</si>
  <si>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</si>
  <si>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</si>
  <si>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</si>
  <si>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</si>
  <si>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</si>
  <si>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</si>
  <si>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</si>
  <si>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</si>
  <si>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</si>
  <si>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</si>
  <si>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</si>
  <si>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</si>
  <si>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</si>
  <si>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</si>
  <si>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</si>
  <si>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</si>
  <si>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</si>
  <si>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</si>
  <si>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</si>
  <si>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</si>
  <si>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</si>
  <si>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</si>
  <si>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</si>
  <si>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</si>
  <si>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</si>
  <si>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</si>
  <si>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</si>
  <si>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</si>
  <si>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</si>
  <si>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</si>
  <si>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</si>
  <si>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</si>
  <si>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</si>
  <si>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</si>
  <si>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</si>
  <si>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</si>
  <si>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</si>
  <si>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</si>
  <si>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</si>
  <si>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</si>
  <si>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</si>
  <si>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</si>
  <si>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</si>
  <si>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</si>
  <si>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</si>
  <si>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</si>
  <si>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</si>
  <si>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</si>
  <si>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</si>
  <si>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</si>
  <si>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</si>
  <si>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</si>
  <si>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</si>
  <si>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</si>
  <si>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</si>
  <si>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</si>
  <si>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</si>
  <si>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</si>
  <si>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</si>
  <si>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</si>
  <si>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</si>
  <si>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</si>
  <si>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</si>
  <si>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</si>
  <si>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</si>
  <si>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</si>
  <si>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</si>
  <si>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</si>
  <si>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</si>
  <si>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</si>
  <si>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</si>
  <si>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</si>
  <si>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</si>
  <si>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</si>
  <si>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</si>
  <si>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</si>
  <si>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</si>
  <si>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</si>
  <si>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</si>
  <si>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</si>
  <si>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</si>
  <si>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</si>
  <si>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</si>
  <si>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</si>
  <si>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</si>
  <si>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</si>
  <si>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</si>
  <si>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</si>
  <si>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</si>
  <si>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</si>
  <si>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</si>
  <si>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</si>
  <si>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</si>
  <si>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</si>
  <si>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</si>
  <si>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</si>
  <si>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</si>
  <si>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</si>
  <si>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</si>
  <si>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</si>
  <si>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</si>
  <si>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</si>
  <si>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</si>
  <si>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</si>
  <si>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</si>
  <si>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</si>
  <si>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</si>
  <si>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</si>
  <si>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</si>
  <si>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</si>
  <si>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</si>
  <si>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</si>
  <si>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</si>
  <si>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</si>
  <si>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</si>
  <si>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</si>
  <si>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</si>
  <si>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</si>
  <si>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</si>
  <si>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</si>
  <si>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</si>
  <si>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</si>
  <si>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</si>
  <si>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</si>
  <si>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</si>
  <si>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</si>
  <si>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</si>
  <si>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</si>
  <si>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</si>
  <si>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</si>
  <si>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</si>
  <si>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</si>
  <si>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</si>
  <si>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</si>
  <si>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</si>
  <si>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</si>
  <si>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</si>
  <si>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</si>
  <si>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</si>
  <si>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</si>
  <si>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</si>
  <si>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</si>
  <si>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</si>
  <si>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</si>
  <si>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</si>
  <si>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</si>
  <si>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</si>
  <si>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</si>
  <si>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</si>
  <si>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</si>
  <si>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</si>
  <si>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</si>
  <si>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</si>
  <si>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</si>
  <si>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</si>
  <si>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</si>
  <si>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</si>
  <si>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</si>
  <si>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</si>
  <si>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</si>
  <si>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</si>
  <si>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</si>
  <si>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</si>
  <si>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</si>
  <si>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</si>
  <si>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</si>
  <si>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</si>
  <si>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</si>
  <si>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</si>
  <si>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</si>
  <si>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</si>
  <si>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</si>
  <si>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</si>
  <si>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</si>
  <si>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</si>
  <si>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</si>
  <si>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</si>
  <si>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</si>
  <si>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</si>
  <si>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</si>
  <si>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</si>
  <si>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</si>
  <si>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</si>
  <si>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</si>
  <si>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</si>
  <si>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</si>
  <si>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</si>
  <si>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</si>
  <si>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</si>
  <si>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</si>
  <si>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</si>
  <si>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</si>
  <si>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</si>
  <si>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</si>
  <si>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</si>
  <si>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</si>
  <si>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</si>
  <si>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</si>
  <si>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</si>
  <si>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</si>
  <si>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</si>
  <si>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</si>
  <si>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</si>
  <si>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</si>
  <si>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</si>
  <si>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</si>
  <si>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</si>
  <si>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</si>
  <si>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</si>
  <si>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</si>
  <si>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</si>
  <si>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</si>
  <si>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</si>
  <si>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</si>
  <si>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</si>
  <si>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</si>
  <si>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</si>
  <si>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</si>
  <si>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</si>
  <si>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</si>
  <si>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</si>
  <si>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</si>
  <si>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</si>
  <si>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</si>
  <si>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</si>
  <si>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</si>
  <si>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</si>
  <si>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</si>
  <si>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</si>
  <si>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</si>
  <si>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</si>
  <si>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</si>
  <si>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</si>
  <si>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</si>
  <si>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</si>
  <si>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</si>
  <si>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</si>
  <si>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</si>
  <si>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</si>
  <si>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</si>
  <si>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</si>
  <si>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</si>
  <si>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</si>
  <si>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</si>
  <si>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</si>
  <si>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</si>
  <si>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</si>
  <si>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</si>
  <si>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</si>
  <si>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</si>
  <si>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</si>
  <si>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</si>
  <si>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</si>
  <si>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</si>
  <si>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</si>
  <si>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</si>
  <si>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</si>
  <si>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</si>
  <si>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</si>
  <si>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</si>
  <si>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</si>
  <si>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</si>
  <si>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</si>
  <si>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</si>
  <si>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</si>
  <si>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</si>
  <si>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</si>
  <si>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</si>
  <si>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</si>
  <si>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</si>
  <si>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</si>
  <si>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</si>
  <si>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</si>
  <si>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</si>
  <si>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</si>
  <si>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</si>
  <si>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</si>
  <si>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</si>
  <si>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</si>
  <si>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</si>
  <si>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</si>
  <si>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</si>
  <si>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</si>
  <si>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</si>
  <si>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</si>
  <si>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</si>
  <si>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</si>
  <si>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</si>
  <si>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</si>
  <si>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</si>
  <si>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</si>
  <si>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</si>
  <si>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</si>
  <si>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</si>
  <si>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</si>
  <si>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</si>
  <si>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</si>
  <si>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</si>
  <si>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</si>
  <si>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</si>
  <si>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</si>
  <si>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</si>
  <si>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</si>
  <si>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</si>
  <si>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</si>
  <si>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</si>
  <si>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</si>
  <si>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</si>
  <si>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</si>
  <si>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</si>
  <si>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</si>
  <si>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</si>
  <si>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</si>
  <si>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</si>
  <si>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</si>
  <si>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</si>
  <si>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</si>
  <si>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</si>
  <si>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</si>
  <si>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</si>
  <si>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</si>
  <si>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</si>
  <si>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</si>
  <si>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</si>
  <si>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</si>
  <si>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</si>
  <si>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</si>
  <si>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</si>
  <si>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</si>
  <si>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</si>
  <si>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</si>
  <si>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</si>
  <si>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</si>
  <si>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</si>
  <si>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</si>
  <si>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</si>
  <si>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</si>
  <si>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</si>
  <si>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</si>
  <si>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</si>
  <si>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</si>
  <si>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</si>
  <si>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</si>
  <si>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</si>
  <si>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</si>
  <si>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</si>
  <si>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</si>
  <si>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</si>
  <si>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</si>
  <si>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</si>
  <si>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</si>
  <si>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</si>
  <si>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</si>
  <si>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</si>
  <si>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</si>
  <si>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</si>
  <si>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</si>
  <si>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</si>
  <si>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</si>
  <si>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</si>
  <si>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</si>
  <si>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</si>
  <si>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</si>
  <si>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</si>
  <si>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</si>
  <si>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</si>
  <si>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</si>
  <si>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</si>
  <si>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</si>
  <si>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</si>
  <si>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</si>
  <si>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</si>
  <si>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</si>
  <si>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</si>
  <si>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</si>
  <si>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</si>
  <si>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</si>
  <si>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</si>
  <si>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</si>
  <si>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</si>
  <si>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</si>
  <si>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</si>
  <si>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</si>
  <si>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</si>
  <si>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</si>
  <si>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</si>
  <si>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</si>
  <si>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</si>
  <si>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</si>
  <si>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</si>
  <si>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</si>
  <si>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</si>
  <si>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</si>
  <si>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</si>
  <si>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</si>
  <si>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</si>
  <si>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</si>
  <si>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</si>
  <si>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</si>
  <si>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</si>
  <si>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</si>
  <si>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</si>
  <si>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</si>
  <si>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</si>
  <si>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</si>
  <si>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</si>
  <si>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</si>
  <si>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</si>
  <si>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</si>
  <si>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</si>
  <si>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</si>
  <si>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</si>
  <si>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</si>
  <si>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</si>
  <si>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</si>
  <si>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</si>
  <si>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</si>
  <si>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</si>
  <si>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</si>
  <si>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</si>
  <si>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</si>
  <si>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</si>
  <si>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</si>
  <si>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</si>
  <si>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</si>
  <si>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</si>
  <si>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</si>
  <si>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</si>
  <si>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</si>
  <si>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</si>
  <si>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</si>
  <si>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</si>
  <si>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</si>
  <si>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</si>
  <si>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</si>
  <si>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</si>
  <si>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</si>
  <si>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</si>
  <si>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</si>
  <si>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</si>
  <si>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</si>
  <si>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</si>
  <si>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</si>
  <si>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</si>
  <si>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</si>
  <si>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</si>
  <si>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</si>
  <si>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</si>
  <si>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</si>
  <si>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</si>
  <si>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</si>
  <si>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</si>
  <si>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</si>
  <si>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</si>
  <si>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</si>
  <si>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</si>
  <si>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</si>
  <si>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</si>
  <si>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</si>
  <si>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</si>
  <si>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</si>
  <si>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</si>
  <si>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</si>
  <si>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</si>
  <si>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</si>
  <si>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</si>
  <si>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</si>
  <si>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</si>
  <si>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</si>
  <si>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</si>
  <si>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</si>
  <si>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</si>
  <si>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</si>
  <si>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</si>
  <si>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</si>
  <si>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</si>
  <si>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</si>
  <si>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</si>
  <si>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</si>
  <si>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</si>
  <si>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</si>
  <si>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</si>
  <si>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</si>
  <si>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</si>
  <si>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</si>
  <si>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</si>
  <si>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</si>
  <si>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</si>
  <si>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</si>
  <si>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</si>
  <si>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</si>
  <si>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</si>
  <si>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</si>
  <si>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</si>
  <si>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</si>
  <si>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</si>
  <si>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</si>
  <si>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</si>
  <si>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</si>
  <si>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</si>
  <si>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</si>
  <si>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</si>
  <si>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</si>
  <si>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</si>
  <si>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</si>
  <si>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</si>
  <si>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</si>
  <si>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</si>
  <si>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</si>
  <si>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</si>
  <si>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</si>
  <si>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</si>
  <si>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</si>
  <si>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</si>
  <si>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</si>
  <si>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</si>
  <si>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</si>
  <si>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</si>
  <si>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</si>
  <si>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</si>
  <si>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</si>
  <si>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</si>
  <si>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</si>
  <si>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</si>
  <si>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</si>
  <si>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</si>
  <si>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</si>
  <si>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</si>
  <si>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</si>
  <si>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</si>
  <si>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</si>
  <si>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</si>
  <si>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</si>
  <si>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</si>
  <si>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</si>
  <si>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</si>
  <si>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</si>
  <si>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</si>
  <si>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</si>
  <si>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</si>
  <si>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</si>
  <si>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</si>
  <si>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</si>
  <si>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</si>
  <si>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</si>
  <si>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</si>
  <si>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</si>
  <si>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</si>
  <si>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</si>
  <si>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</si>
  <si>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</si>
  <si>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</si>
  <si>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</si>
  <si>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</si>
  <si>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</si>
  <si>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</si>
  <si>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</si>
  <si>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</si>
  <si>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</si>
  <si>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</si>
  <si>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</si>
  <si>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</si>
  <si>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</si>
  <si>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</si>
  <si>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</si>
  <si>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</si>
  <si>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</si>
  <si>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</si>
  <si>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</si>
  <si>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</si>
  <si>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</si>
  <si>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</si>
  <si>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</si>
  <si>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</si>
  <si>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</si>
  <si>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</si>
  <si>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</si>
  <si>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</si>
  <si>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</si>
  <si>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</si>
  <si>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</si>
  <si>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</si>
  <si>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</si>
  <si>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</si>
  <si>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</si>
  <si>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</si>
  <si>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</si>
  <si>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</si>
  <si>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</si>
  <si>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</si>
  <si>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</si>
  <si>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</si>
  <si>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</si>
  <si>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</si>
  <si>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</si>
  <si>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</si>
  <si>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</si>
  <si>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</si>
  <si>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</si>
  <si>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</si>
  <si>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</si>
  <si>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</si>
  <si>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</si>
  <si>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</si>
  <si>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</si>
  <si>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</si>
  <si>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</si>
  <si>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</si>
  <si>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</si>
  <si>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</si>
  <si>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</si>
  <si>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</si>
  <si>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</si>
  <si>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</si>
  <si>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</si>
  <si>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</si>
  <si>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</si>
  <si>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</si>
  <si>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</si>
  <si>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</si>
  <si>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</si>
  <si>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</si>
  <si>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</si>
  <si>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</si>
  <si>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</si>
  <si>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</si>
  <si>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</si>
  <si>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</si>
  <si>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</si>
  <si>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</si>
  <si>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</si>
  <si>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</si>
  <si>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</si>
  <si>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</si>
  <si>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</si>
  <si>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</si>
  <si>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</si>
  <si>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</si>
  <si>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</si>
  <si>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</si>
  <si>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</si>
  <si>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</si>
  <si>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</si>
  <si>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</si>
  <si>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</si>
  <si>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</si>
  <si>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</si>
  <si>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</si>
  <si>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</si>
  <si>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</si>
  <si>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</si>
  <si>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</si>
  <si>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</si>
  <si>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</si>
  <si>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</si>
  <si>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</si>
  <si>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</si>
  <si>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</si>
  <si>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</si>
  <si>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</si>
  <si>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</si>
  <si>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</si>
  <si>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</si>
  <si>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</si>
  <si>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</si>
  <si>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</si>
  <si>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</si>
  <si>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</si>
  <si>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</si>
  <si>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</si>
  <si>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</si>
  <si>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</si>
  <si>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</si>
  <si>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</si>
  <si>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</si>
  <si>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</si>
  <si>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</si>
  <si>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</si>
  <si>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</si>
  <si>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</si>
  <si>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</si>
  <si>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</si>
  <si>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</si>
  <si>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</si>
  <si>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</si>
  <si>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</si>
  <si>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</si>
  <si>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</si>
  <si>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</si>
  <si>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</si>
  <si>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</si>
  <si>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</si>
  <si>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</si>
  <si>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</si>
  <si>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</si>
  <si>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</si>
  <si>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</si>
  <si>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</si>
  <si>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</si>
  <si>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</si>
  <si>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</si>
  <si>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</si>
  <si>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</si>
  <si>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</si>
  <si>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</si>
  <si>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</si>
  <si>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</si>
  <si>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</si>
  <si>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</si>
  <si>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</si>
  <si>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</si>
  <si>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</si>
  <si>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</si>
  <si>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</si>
  <si>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</si>
  <si>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</si>
  <si>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</si>
  <si>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</si>
  <si>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</si>
  <si>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</si>
  <si>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</si>
  <si>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</si>
  <si>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</si>
  <si>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</si>
  <si>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</si>
  <si>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</si>
  <si>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</si>
  <si>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</si>
  <si>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</si>
  <si>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</si>
  <si>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</si>
  <si>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</si>
  <si>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</si>
  <si>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</si>
  <si>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</si>
  <si>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</si>
  <si>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</si>
  <si>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</si>
  <si>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</si>
  <si>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</si>
  <si>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</si>
  <si>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</si>
  <si>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</si>
  <si>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</si>
  <si>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</si>
  <si>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</si>
  <si>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</si>
  <si>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</si>
  <si>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</si>
  <si>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</si>
  <si>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</si>
  <si>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</si>
  <si>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</si>
  <si>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</si>
  <si>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</si>
  <si>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</si>
  <si>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</si>
  <si>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</si>
  <si>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</si>
  <si>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</si>
  <si>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</si>
  <si>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</si>
  <si>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</si>
  <si>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</si>
  <si>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</si>
  <si>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</si>
  <si>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</si>
  <si>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</si>
  <si>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</si>
  <si>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</si>
  <si>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</si>
  <si>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</si>
  <si>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</si>
  <si>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</si>
  <si>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</si>
  <si>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</si>
  <si>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</si>
  <si>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</si>
  <si>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</si>
  <si>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</si>
  <si>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</si>
  <si>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</si>
  <si>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</si>
  <si>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</si>
  <si>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</si>
  <si>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</si>
  <si>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</si>
  <si>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</si>
  <si>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</si>
  <si>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</si>
  <si>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</si>
  <si>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</si>
  <si>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</si>
  <si>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</si>
  <si>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</si>
  <si>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</si>
  <si>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</si>
  <si>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</si>
  <si>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</si>
  <si>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</si>
  <si>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</si>
  <si>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</si>
  <si>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</si>
  <si>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</si>
  <si>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</si>
  <si>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</si>
  <si>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</si>
  <si>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</si>
  <si>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</si>
  <si>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</si>
  <si>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</si>
  <si>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</si>
  <si>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</si>
  <si>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</si>
  <si>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</si>
  <si>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</si>
  <si>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</si>
  <si>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</si>
  <si>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</si>
  <si>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</si>
  <si>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</si>
  <si>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</si>
  <si>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</si>
  <si>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</si>
  <si>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</si>
  <si>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</si>
  <si>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</si>
  <si>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</si>
  <si>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</si>
  <si>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</si>
  <si>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</si>
  <si>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</si>
  <si>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</si>
  <si>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</si>
  <si>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</si>
  <si>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</si>
  <si>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</si>
  <si>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</si>
  <si>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</si>
  <si>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</si>
  <si>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</si>
  <si>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</si>
  <si>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</si>
  <si>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</si>
  <si>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</si>
  <si>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</si>
  <si>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</si>
  <si>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</si>
  <si>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</si>
  <si>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</si>
  <si>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</si>
  <si>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</si>
  <si>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</si>
  <si>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</si>
  <si>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</si>
  <si>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</si>
  <si>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</si>
  <si>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</si>
  <si>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</si>
  <si>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</si>
  <si>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</si>
  <si>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</si>
  <si>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</si>
  <si>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</si>
  <si>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</si>
  <si>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</si>
  <si>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</si>
  <si>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</si>
  <si>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</si>
  <si>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</si>
  <si>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</si>
  <si>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</si>
  <si>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</si>
  <si>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</si>
  <si>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</si>
  <si>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</si>
  <si>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</si>
  <si>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</si>
  <si>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</si>
  <si>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</si>
  <si>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</si>
  <si>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</si>
  <si>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</si>
  <si>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</si>
  <si>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</si>
  <si>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</si>
  <si>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</si>
  <si>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</si>
  <si>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</si>
  <si>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</si>
  <si>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</si>
  <si>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</si>
  <si>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</si>
  <si>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</si>
  <si>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</si>
  <si>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</si>
  <si>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</si>
  <si>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</si>
  <si>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</si>
  <si>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</si>
  <si>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</si>
  <si>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</si>
  <si>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</si>
  <si>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</si>
  <si>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</si>
  <si>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</si>
  <si>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</si>
  <si>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</si>
  <si>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</si>
  <si>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</si>
  <si>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</si>
  <si>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</si>
  <si>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</si>
  <si>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</si>
  <si>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</si>
  <si>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</si>
  <si>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</si>
  <si>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</si>
  <si>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</si>
  <si>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</si>
  <si>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</si>
  <si>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</si>
  <si>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</si>
  <si>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</si>
  <si>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</si>
  <si>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</si>
  <si>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</si>
  <si>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</si>
  <si>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</si>
  <si>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</si>
  <si>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</si>
  <si>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</si>
  <si>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</si>
  <si>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</si>
  <si>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</si>
  <si>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</si>
  <si>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</si>
  <si>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</si>
  <si>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</si>
  <si>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</si>
  <si>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</si>
  <si>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</si>
  <si>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</si>
  <si>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</si>
  <si>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</si>
  <si>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</si>
  <si>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</si>
  <si>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</si>
  <si>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</si>
  <si>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</si>
  <si>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</si>
  <si>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</si>
  <si>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</si>
  <si>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</si>
  <si>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</si>
  <si>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</si>
  <si>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</si>
  <si>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</si>
  <si>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</si>
  <si>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</si>
  <si>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</si>
  <si>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</si>
  <si>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</si>
  <si>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</si>
  <si>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</si>
  <si>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</si>
  <si>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</si>
  <si>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</si>
  <si>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</si>
  <si>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</si>
  <si>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</si>
  <si>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</si>
  <si>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</si>
  <si>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</si>
  <si>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</si>
  <si>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</si>
  <si>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</si>
  <si>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</si>
  <si>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</si>
  <si>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</si>
  <si>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</si>
  <si>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</si>
  <si>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</si>
  <si>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</si>
  <si>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</si>
  <si>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</si>
  <si>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</si>
  <si>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</si>
  <si>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</si>
  <si>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</si>
  <si>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</si>
  <si>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</si>
  <si>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</si>
  <si>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</si>
  <si>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</si>
  <si>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</si>
  <si>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</si>
  <si>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</si>
  <si>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</si>
  <si>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</si>
  <si>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</si>
  <si>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</si>
  <si>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</si>
  <si>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</si>
  <si>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</si>
  <si>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</si>
  <si>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</si>
  <si>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</si>
  <si>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</si>
  <si>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</si>
  <si>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</si>
  <si>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</si>
  <si>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</si>
  <si>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</si>
  <si>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</si>
  <si>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</si>
  <si>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</si>
  <si>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</si>
  <si>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</si>
  <si>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</si>
  <si>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</si>
  <si>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</si>
  <si>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</si>
  <si>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</si>
  <si>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</si>
  <si>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</si>
  <si>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</si>
  <si>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</si>
  <si>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</si>
  <si>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</si>
  <si>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</si>
  <si>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</si>
  <si>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</si>
  <si>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</si>
  <si>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</si>
  <si>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</si>
  <si>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</si>
  <si>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</si>
  <si>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</si>
  <si>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</si>
  <si>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</si>
  <si>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</si>
  <si>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</si>
  <si>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</si>
  <si>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</si>
  <si>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</si>
  <si>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</si>
  <si>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</si>
  <si>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</si>
  <si>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</si>
  <si>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</si>
  <si>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</si>
  <si>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</si>
  <si>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</si>
  <si>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</si>
  <si>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</si>
  <si>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</si>
  <si>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</si>
  <si>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</si>
  <si>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</si>
  <si>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</si>
  <si>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</si>
  <si>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</si>
  <si>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</si>
  <si>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</si>
  <si>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</si>
  <si>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</si>
  <si>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</si>
  <si>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</si>
  <si>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</si>
  <si>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</si>
  <si>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</si>
  <si>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</si>
  <si>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</si>
  <si>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</si>
  <si>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</si>
  <si>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</si>
  <si>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</si>
  <si>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</si>
  <si>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</si>
  <si>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</si>
  <si>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</si>
  <si>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</si>
  <si>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</si>
  <si>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</si>
  <si>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</si>
  <si>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</si>
  <si>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</si>
  <si>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</si>
  <si>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</si>
  <si>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</si>
  <si>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</si>
  <si>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</si>
  <si>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</si>
  <si>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</si>
  <si>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</si>
  <si>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</si>
  <si>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</si>
  <si>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</si>
  <si>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</si>
  <si>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</si>
  <si>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</si>
  <si>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</si>
  <si>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</si>
  <si>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</si>
  <si>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</si>
  <si>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</si>
  <si>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</si>
  <si>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</si>
  <si>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</si>
  <si>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</si>
  <si>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</si>
  <si>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</si>
  <si>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</si>
  <si>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</si>
  <si>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</si>
  <si>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</si>
  <si>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</si>
  <si>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</si>
  <si>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</si>
  <si>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</si>
  <si>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</si>
  <si>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</si>
  <si>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</si>
  <si>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</si>
  <si>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</si>
  <si>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</si>
  <si>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</si>
  <si>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</si>
  <si>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</si>
  <si>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</si>
  <si>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</si>
  <si>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</si>
  <si>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</si>
  <si>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</si>
  <si>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</si>
  <si>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</si>
  <si>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</si>
  <si>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</si>
  <si>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</si>
  <si>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</si>
  <si>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</si>
  <si>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</si>
  <si>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</si>
  <si>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</si>
  <si>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</si>
  <si>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</si>
  <si>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</si>
  <si>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</si>
  <si>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</si>
  <si>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</si>
  <si>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</si>
  <si>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</si>
  <si>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</si>
  <si>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</si>
  <si>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</si>
  <si>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</si>
  <si>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</si>
  <si>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</si>
  <si>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</si>
  <si>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</si>
  <si>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</si>
  <si>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</si>
  <si>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</si>
  <si>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</si>
  <si>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</si>
  <si>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</si>
  <si>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</si>
  <si>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</si>
  <si>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</si>
  <si>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</si>
  <si>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</si>
  <si>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</si>
  <si>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</si>
  <si>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</si>
  <si>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</si>
  <si>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</si>
  <si>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</si>
  <si>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</si>
  <si>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</si>
  <si>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</si>
  <si>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</si>
  <si>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</si>
  <si>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</si>
  <si>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</si>
  <si>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</si>
  <si>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</si>
  <si>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</si>
  <si>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</si>
  <si>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</si>
  <si>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</si>
  <si>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</si>
  <si>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</si>
  <si>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</si>
  <si>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</si>
  <si>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</si>
  <si>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</si>
  <si>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</si>
  <si>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</si>
  <si>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</si>
  <si>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</si>
  <si>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</si>
  <si>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</si>
  <si>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</si>
  <si>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</si>
  <si>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</si>
  <si>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</si>
  <si>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</si>
  <si>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</si>
  <si>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</si>
  <si>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</si>
  <si>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</si>
  <si>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</si>
  <si>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</si>
  <si>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</si>
  <si>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</si>
  <si>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</si>
  <si>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</si>
  <si>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</si>
  <si>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</si>
  <si>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</si>
  <si>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</si>
  <si>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</si>
  <si>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</si>
  <si>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</si>
  <si>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</si>
  <si>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</si>
  <si>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</si>
  <si>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</si>
  <si>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</si>
  <si>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</si>
  <si>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</si>
  <si>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</si>
  <si>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</si>
  <si>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</si>
  <si>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</si>
  <si>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</si>
  <si>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</si>
  <si>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</si>
  <si>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</si>
  <si>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</si>
  <si>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</si>
  <si>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</si>
  <si>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</si>
  <si>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</si>
  <si>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</si>
  <si>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</si>
  <si>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</si>
  <si>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</si>
  <si>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</si>
  <si>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</si>
  <si>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</si>
  <si>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</si>
  <si>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</si>
  <si>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</si>
  <si>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</si>
  <si>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</si>
  <si>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</si>
  <si>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</si>
  <si>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</si>
  <si>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</si>
  <si>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</si>
  <si>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</si>
  <si>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</si>
  <si>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</si>
  <si>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</si>
  <si>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</si>
  <si>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</si>
  <si>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</si>
  <si>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</si>
  <si>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</si>
  <si>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</si>
  <si>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</si>
  <si>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</si>
  <si>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</si>
  <si>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</si>
  <si>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</si>
  <si>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</si>
  <si>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</si>
  <si>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</si>
  <si>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</si>
  <si>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</si>
  <si>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</si>
  <si>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</si>
  <si>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</si>
  <si>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</si>
  <si>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</si>
  <si>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</si>
  <si>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</si>
  <si>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</si>
  <si>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</si>
  <si>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</si>
  <si>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</si>
  <si>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</si>
  <si>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</si>
  <si>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</si>
  <si>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</si>
  <si>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</si>
  <si>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</si>
  <si>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</si>
  <si>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</si>
  <si>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</si>
  <si>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</si>
  <si>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</si>
  <si>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</si>
  <si>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</si>
  <si>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</si>
  <si>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</si>
  <si>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</si>
  <si>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</si>
  <si>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</si>
  <si>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</si>
  <si>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</si>
  <si>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</si>
  <si>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</si>
  <si>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</si>
  <si>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</si>
  <si>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</si>
  <si>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</si>
  <si>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</si>
  <si>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</si>
  <si>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</si>
  <si>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</si>
  <si>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</si>
  <si>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</si>
  <si>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</si>
  <si>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</si>
  <si>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</si>
  <si>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</si>
  <si>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</si>
  <si>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</si>
  <si>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</si>
  <si>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</si>
  <si>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</si>
  <si>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</si>
  <si>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</si>
  <si>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</si>
  <si>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</si>
  <si>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</si>
  <si>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</si>
  <si>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</si>
  <si>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</si>
  <si>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</si>
  <si>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</si>
  <si>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</si>
  <si>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</si>
  <si>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</si>
  <si>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</si>
  <si>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</si>
  <si>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</si>
  <si>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</si>
  <si>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</si>
  <si>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</si>
  <si>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</si>
  <si>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</si>
  <si>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</si>
  <si>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</si>
  <si>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</si>
  <si>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</si>
  <si>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</si>
  <si>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</si>
  <si>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</si>
  <si>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</si>
  <si>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</si>
  <si>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</si>
  <si>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</si>
  <si>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</si>
  <si>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</si>
  <si>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</si>
  <si>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</si>
  <si>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</si>
  <si>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</si>
  <si>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</si>
  <si>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</si>
  <si>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</si>
  <si>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</si>
  <si>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</si>
  <si>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</si>
  <si>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</si>
  <si>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</si>
  <si>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</si>
  <si>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</si>
  <si>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</si>
  <si>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</si>
  <si>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</si>
  <si>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</si>
  <si>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</si>
  <si>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</si>
  <si>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</si>
  <si>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</si>
  <si>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</si>
  <si>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</si>
  <si>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</si>
  <si>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</si>
  <si>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</si>
  <si>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</si>
  <si>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</si>
  <si>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</si>
  <si>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</si>
  <si>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</si>
  <si>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</si>
  <si>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</si>
  <si>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</si>
  <si>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</si>
  <si>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</si>
  <si>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</si>
  <si>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</si>
  <si>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</si>
  <si>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</si>
  <si>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</si>
  <si>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</si>
  <si>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</si>
  <si>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</si>
  <si>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</si>
  <si>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</si>
  <si>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</si>
  <si>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</si>
  <si>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</si>
  <si>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</si>
  <si>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</si>
  <si>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</si>
  <si>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</si>
  <si>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</si>
  <si>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</si>
  <si>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</si>
  <si>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</si>
  <si>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</si>
  <si>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</si>
  <si>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</si>
  <si>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</si>
  <si>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</si>
  <si>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</si>
  <si>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</si>
  <si>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</si>
  <si>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</si>
  <si>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</si>
  <si>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</si>
  <si>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</si>
  <si>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</si>
  <si>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</si>
  <si>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</si>
  <si>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</si>
  <si>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</si>
  <si>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</si>
  <si>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</si>
  <si>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</si>
  <si>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</si>
  <si>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</si>
  <si>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</si>
  <si>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</si>
  <si>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</si>
  <si>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</si>
  <si>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</si>
  <si>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</si>
  <si>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</si>
  <si>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</si>
  <si>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</si>
  <si>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</si>
  <si>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</si>
  <si>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</si>
  <si>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</si>
  <si>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</si>
  <si>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</si>
  <si>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</si>
  <si>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</si>
  <si>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</si>
  <si>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</si>
  <si>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</si>
  <si>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</si>
  <si>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</si>
  <si>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</si>
  <si>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</si>
  <si>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</si>
  <si>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</si>
  <si>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</si>
  <si>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</si>
  <si>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</si>
  <si>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</si>
  <si>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</si>
  <si>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</si>
  <si>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</si>
  <si>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</si>
  <si>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</si>
  <si>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</si>
  <si>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</si>
  <si>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</si>
  <si>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</si>
  <si>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</si>
  <si>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</si>
  <si>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</si>
  <si>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</si>
  <si>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</si>
  <si>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</si>
  <si>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</si>
  <si>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</si>
  <si>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</si>
  <si>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</si>
  <si>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</si>
  <si>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</si>
  <si>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</si>
  <si>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</si>
  <si>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</si>
  <si>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</si>
  <si>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</si>
  <si>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</si>
  <si>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</si>
  <si>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</si>
  <si>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</si>
  <si>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</si>
  <si>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</si>
  <si>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</si>
  <si>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</si>
  <si>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</si>
  <si>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</si>
  <si>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</si>
  <si>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</si>
  <si>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</si>
  <si>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</si>
  <si>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</si>
  <si>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</si>
  <si>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</si>
  <si>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</si>
  <si>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</si>
  <si>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</si>
  <si>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</si>
  <si>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</si>
  <si>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</si>
  <si>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</si>
  <si>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</si>
  <si>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</si>
  <si>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</si>
  <si>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</si>
  <si>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</si>
  <si>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</si>
  <si>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</si>
  <si>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</si>
  <si>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</si>
  <si>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</si>
  <si>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</si>
  <si>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</si>
  <si>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</si>
  <si>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</si>
  <si>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</si>
  <si>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</si>
  <si>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</si>
  <si>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</si>
  <si>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</si>
  <si>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</si>
  <si>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</si>
  <si>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</si>
  <si>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</si>
  <si>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</si>
  <si>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</si>
  <si>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</si>
  <si>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</si>
  <si>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</si>
  <si>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</si>
  <si>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</si>
  <si>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</si>
  <si>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</si>
  <si>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</si>
  <si>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</si>
  <si>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</si>
  <si>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</si>
  <si>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</si>
  <si>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</si>
  <si>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</si>
  <si>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</si>
  <si>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</si>
  <si>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</si>
  <si>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</si>
  <si>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</si>
  <si>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</si>
  <si>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</si>
  <si>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</si>
  <si>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</si>
  <si>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</si>
  <si>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</si>
  <si>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</si>
  <si>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</si>
  <si>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</si>
  <si>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</si>
  <si>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</si>
  <si>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</si>
  <si>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</si>
  <si>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</si>
  <si>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</si>
  <si>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</si>
  <si>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</si>
  <si>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</si>
  <si>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</si>
  <si>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</si>
  <si>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</si>
  <si>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</si>
  <si>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</si>
  <si>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</si>
  <si>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</si>
  <si>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</si>
  <si>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</si>
  <si>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</si>
  <si>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</si>
  <si>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</si>
  <si>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</si>
  <si>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</si>
  <si>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</si>
  <si>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</si>
  <si>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</si>
  <si>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</si>
  <si>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</si>
  <si>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</si>
  <si>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</si>
  <si>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</si>
  <si>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</si>
  <si>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</si>
  <si>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</si>
  <si>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</si>
  <si>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</si>
  <si>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</si>
  <si>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</si>
  <si>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</si>
  <si>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</si>
  <si>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</si>
  <si>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</si>
  <si>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</si>
  <si>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</si>
  <si>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</si>
  <si>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</si>
  <si>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</si>
  <si>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</si>
  <si>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</si>
  <si>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</si>
  <si>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</si>
  <si>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</si>
  <si>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</si>
  <si>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</si>
  <si>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</si>
  <si>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</si>
  <si>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</si>
  <si>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</si>
  <si>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</si>
  <si>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</si>
  <si>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</si>
  <si>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</si>
  <si>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</si>
  <si>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</si>
  <si>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</si>
  <si>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</si>
  <si>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</si>
  <si>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</si>
  <si>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</si>
  <si>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</si>
  <si>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</si>
  <si>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</si>
  <si>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</si>
  <si>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</si>
  <si>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</si>
  <si>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</si>
  <si>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</si>
  <si>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</si>
  <si>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</si>
  <si>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</si>
  <si>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</si>
  <si>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</si>
  <si>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</si>
  <si>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</si>
  <si>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</si>
  <si>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</si>
  <si>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</si>
  <si>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</si>
  <si>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</si>
  <si>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</si>
  <si>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</si>
  <si>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</si>
  <si>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</si>
  <si>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</si>
  <si>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</si>
  <si>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</si>
  <si>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</si>
  <si>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</si>
  <si>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</si>
  <si>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</si>
  <si>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</si>
  <si>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</si>
  <si>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</si>
  <si>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</si>
  <si>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</si>
  <si>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</si>
  <si>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</si>
  <si>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</si>
  <si>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</si>
  <si>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PCM-20251126-00000594</t>
  </si>
  <si>
    <t>90 mins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</si>
  <si>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</si>
  <si>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</si>
  <si>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</si>
  <si>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</si>
  <si>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</si>
  <si>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</si>
  <si>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</si>
  <si>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</si>
  <si>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</si>
  <si>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PCM-20251126-00000609</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</si>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</sst>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
      <b/>
      <sz val="9"/>
      <color rgb="FF606266"/>
      <name val="Arial"/>
      <charset val="1"/>
    </font>
    <font>
      <b/>
      <sz val="11"/>
      <color theme="1"/>
      <name val="Verdana"/>
      <family val="2"/>
      <scheme val="minor"/>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35" fillId="0" borderId="0" xfId="0" applyFont="1"/>
    <xf numFmtId="0" fontId="36" fillId="0" borderId="0" xfId="0" applyFont="1"/>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7" dataDxfId="166" headerRowBorderDxfId="164" tableBorderDxfId="165" totalsRowBorderDxfId="163">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1" dataDxfId="40" headerRowBorderDxfId="38" tableBorderDxfId="39" totalsRowBorderDxfId="37">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324.44598206018418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45987.394407523148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45987.394407523148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45987.394407523148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45987.394407523148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45987.394407523148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45987.394407523148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45987.394407523148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45987.394407523148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45987.394407523148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45987.394407523148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45987.394407523148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45987.394407523148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45987.394407523148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45987.394407523148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45987.394407523148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45987.394407523148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45987.394407523148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45987.394407523148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45987.394407523148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45987.394407523148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45987.394407523148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45987.394407523148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45987.394407523148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45987.394407523148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45987.394407523148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45987.394407523148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45987.394407523148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45987.394407523148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45987.394407523148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45987.394407523148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45987.394407523148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45987.394407523148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45987.394407523148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45987.394407523148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45987.394407523148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45987.394407523148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45987.394407523148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45987.394407523148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45987.394407523148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45987.394407523148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45987.394407523148</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45987.394407523148</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45987.394407523148</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45987.394407523148</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45987.394407523148</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45987.394407523148</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45987.394407523148</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45987.394407523148</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45987.394407523148</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45987.394407523148</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45987.394407523148</v>
      </c>
      <c r="H53" s="135"/>
      <c r="I53" s="137" t="str">
        <f>IFERROR(VLOOKUP(D53,DB!A:F,6,0),"")</f>
        <v/>
      </c>
      <c r="J53" s="137" t="str">
        <f>IFERROR(VLOOKUP(D53,DB!A:G,7,0),"")</f>
        <v/>
      </c>
      <c r="K53" s="133"/>
      <c r="L53" s="132" t="str">
        <f>IFERROR(VLOOKUP(D53,DB!A:I,9,0),"")</f>
        <v/>
      </c>
    </row>
    <row r="54" spans="1:12" s="61" customFormat="1" ht="15" customHeight="1">
      <c r="A54" s="138"/>
      <c r="B54" s="137" t="str">
        <f>IFERROR(VLOOKUP(D54,DB!A:K,11,0),"")</f>
        <v/>
      </c>
      <c r="C54" s="137"/>
      <c r="D54" s="56"/>
      <c r="E54" s="136"/>
      <c r="F54" s="135"/>
      <c r="G54" s="134">
        <f ca="1">IFERROR(NOW()-F54,"-")</f>
        <v>45987.394407523148</v>
      </c>
      <c r="H54" s="135"/>
      <c r="I54" s="137" t="str">
        <f>IFERROR(VLOOKUP(D54,DB!A:F,6,0),"")</f>
        <v/>
      </c>
      <c r="J54" s="137" t="str">
        <f>IFERROR(VLOOKUP(D54,DB!A:G,7,0),"")</f>
        <v/>
      </c>
      <c r="K54" s="133"/>
      <c r="L54" s="132" t="str">
        <f>IFERROR(VLOOKUP(D54,DB!A:I,9,0),"")</f>
        <v/>
      </c>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row r="59" spans="1:12" s="61" customFormat="1" ht="15" customHeight="1">
      <c r="F59" s="131"/>
      <c r="G59" s="130"/>
      <c r="H59" s="131"/>
      <c r="K59" s="129"/>
    </row>
  </sheetData>
  <customSheetViews>
    <customSheetView guid="{F6042A99-DD27-4453-835D-0834D95730CC}" filter="1" showAutoFilter="1">
      <pageMargins left="0" right="0" top="0" bottom="0" header="0" footer="0"/>
      <autoFilter ref="B1:M1" xr:uid="{E4B048E3-3200-4DAA-BA64-6285140C279A}"/>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162.39457002314884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3.0069890046288492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45987.39440798611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45987.39440798611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45987.39440798611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45987.39440798611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45987.39440798611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45987.39440798611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45987.39440798611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45987.39440798611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45987.39440798611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45987.39440798611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45987.39440798611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45987.39440798611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45987.39440798611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45987.39440798611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45987.39440798611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45987.39440798611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45987.39440798611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45987.39440798611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45987.39440798611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45987.39440798611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45987.39440798611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45987.39440798611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45987.39440798611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45987.39440798611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45987.39440798611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45987.39440798611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45987.39440798611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45987.39440798611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45987.39440798611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45987.39440798611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45987.39440798611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45987.39440798611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45987.39440798611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45987.39440798611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45987.39440798611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45987.39440798611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45987.39440798611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45987.39440798611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45987.39440798611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45987.39440798611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45987.39440798611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45987.39440798611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45987.39440798611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45987.39440798611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45987.39440798611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45987.39440798611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45987.39440798611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45987.39440798611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45987.39440798611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45987.39440798611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45987.39440798611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45987.39440798611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45987.39440798611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45987.39440798611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45987.39440798611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45987.39440798611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45987.39440798611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45987.39440798611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45987.39440798611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45987.39440798611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45987.39440798611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45987.39440798611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45987.39440798611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45987.39440798611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45987.39440798611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45987.39440798611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45987.39440798611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45987.39440798611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45987.39440798611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45987.39440798611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45987.39440798611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45987.39440798611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45987.39440798611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45987.39440798611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45987.39440798611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45987.39440798611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45987.39440798611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45987.39440798611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45987.39440798611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45987.39440798611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45987.39440798611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45987.39440798611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45987.39440798611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45987.39440798611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45987.39440798611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45987.39440798611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45987.39440798611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45987.39440798611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45987.39440798611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45987.39440798611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45987.39440798611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45987.39440798611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45987.39440798611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45987.39440798611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45987.39440798611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45987.39440798611</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45987.39440798611</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45987.39440798611</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45987.39440798611</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45987.39440798611</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45987.39440798611</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45987.39440798611</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45987.39440798611</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45987.39440798611</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45987.39440798611</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45987.39440798611</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45987.39440798611</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row r="112" spans="1:88" ht="31.5" customHeight="1">
      <c r="A112" s="98"/>
      <c r="B112" s="18" t="str">
        <f>IFERROR(VLOOKUP(D112,DB!A:K,11,0),"")</f>
        <v/>
      </c>
      <c r="C112" s="18"/>
      <c r="D112" s="18"/>
      <c r="E112" s="99"/>
      <c r="F112" s="100"/>
      <c r="G112" s="101">
        <f ca="1">IFERROR(NOW()-F112,"-")</f>
        <v>45987.39440798611</v>
      </c>
      <c r="H112" s="100"/>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6"/>
    </row>
    <row r="113" spans="1:88" ht="31.5" customHeight="1">
      <c r="A113" s="98"/>
      <c r="B113" s="18" t="str">
        <f>IFERROR(VLOOKUP(D113,DB!A:K,11,0),"")</f>
        <v/>
      </c>
      <c r="C113" s="18"/>
      <c r="D113" s="18"/>
      <c r="E113" s="99"/>
      <c r="F113" s="100"/>
      <c r="G113" s="101">
        <f ca="1">IFERROR(NOW()-F113,"-")</f>
        <v>45987.39440798611</v>
      </c>
      <c r="H113" s="100"/>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tabSelected="1"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45987.39440798611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45987.39440798611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45987.39440798611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45987.39440798611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45987.39440798611</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45987.39440798611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45987.39440798611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45987.39440798611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45987.39440798611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45987.39440798611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45987.39440798611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45987.39440798611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45987.39440798611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45987.39440798611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45987.39440798611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45987.39440798611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45987.39440798611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45987.39440798611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45987.39440798611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45987.39440798611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45987.39440798611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45987.39440798611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45987.39440798611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45987.39440798611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45987.39440798611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45987.39440798611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45987.39440798611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45987.39440798611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45987.39440798611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45987.39440798611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45987.39440798611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45987.39440798611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45987.39440798611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45987.39440798611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45987.39440798611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45987.39440798611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45987.39440798611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45987.39440798611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45987.39440798611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45987.39440798611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45987.39440798611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45987.39440798611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45987.39440798611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45987.39440798611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45987.39440798611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45987.39440798611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45987.39440798611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45987.39440798611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45987.39440798611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45987.39440798611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45987.39440798611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45987.39440798611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45987.39440798611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45987.39440798611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45987.39440798611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45987.39440798611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45987.39440798611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45987.39440798611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45987.39440798611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45987.39440798611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45987.39440798611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45987.39440798611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45987.39440798611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45987.39440798611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45987.39440798611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45987.39440798611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45987.39440798611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45987.39440798611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45987.39440798611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45987.39440798611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45987.39440798611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45987.39440798611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45987.39440798611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45987.39440798611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45987.39440798611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45987.39440798611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45987.39440798611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45987.39440798611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45987.39440798611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45987.39440798611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45987.39440798611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45987.39440798611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45987.39440798611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45987.39440798611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45987.39440798611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45987.39440798611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45987.39440798611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45987.39440798611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45987.39440798611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45987.39440798611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45987.39440798611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45987.39440798611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45987.39440798611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45987.39440798611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45987.39440798611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45987.39440798611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45987.39440798611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45987.39440798611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45987.39440798611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45987.39440798611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45987.39440798611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45987.39440798611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45987.39440798611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45987.39440798611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45987.39440798611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45987.39440798611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45987.39440798611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45987.39440798611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45987.39440798611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45987.39440798611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45987.39440798611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45987.39440798611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45987.39440798611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45987.39440798611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45987.39440798611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45987.39440798611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45987.39440798611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45987.39440798611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45987.39440798611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45987.39440798611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45987.39440798611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45987.39440798611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45987.39440798611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45987.39440798611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45987.39440798611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45987.39440798611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45987.39440798611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45987.39440798611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45987.39440798611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45987.39440798611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45987.39440798611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45987.39440798611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45987.39440798611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45987.39440798611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45987.39440798611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45987.39440798611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45987.39440798611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45987.39440798611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45987.39440798611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45987.39440798611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45987.39440798611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45987.39440798611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45987.39440798611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45987.39440798611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45987.39440798611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45987.39440798611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45987.39440798611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45987.39440798611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45987.39440798611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45987.39440798611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45987.39440798611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45987.39440798611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45987.39440798611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45987.39440798611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45987.39440798611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45987.39440798611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45987.39440798611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45987.39440798611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45987.39440798611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45987.39440798611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45987.39440798611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45987.39440798611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45987.39440798611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45987.39440798611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45987.39440798611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45987.39440798611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45987.39440798611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45987.39440798611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45987.39440798611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45987.39440798611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45987.39440798611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45987.39440798611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45987.39440798611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45987.39440798611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45987.39440798611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45987.39440798611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45987.39440798611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45987.39440798611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45987.39440798611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45987.39440798611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45987.39440798611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45987.39440798611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45987.39440798611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45987.39440798611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45987.39440798611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45987.39440798611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45987.39440798611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45987.39440798611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45987.39440798611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45987.39440798611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45987.39440798611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45987.39440798611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45987.39440798611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45987.39440798611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45987.39440798611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45987.39440798611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45987.39440798611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45987.39440798611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45987.39440798611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45987.39440798611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45987.39440798611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45987.39440798611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45987.39440798611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45987.39440798611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45987.39440798611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45987.39440798611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45987.39440798611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45987.39440798611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45987.39440798611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45987.39440798611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45987.39440798611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45987.39440798611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45987.39440798611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45987.39440798611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45987.39440798611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45987.39440798611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45987.39440798611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45987.39440798611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45987.39440798611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45987.39440798611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45987.39440798611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45987.39440798611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45987.39440798611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45987.39440798611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45987.39440798611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45987.39440798611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45987.39440798611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45987.39440798611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45987.39440798611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45987.39440798611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45987.39440798611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45987.39440798611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45987.39440798611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45987.39440798611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45987.39440798611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45987.39440798611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45987.39440798611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45987.39440798611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45987.39440798611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45987.39440798611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45987.39440798611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45987.39440798611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45987.39440798611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45987.39440798611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45987.39440798611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45987.39440798611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45987.39440798611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45987.39440798611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45987.39440798611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45987.39440798611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45987.39440798611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45987.39440798611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45987.39440798611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45987.39440798611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45987.39440798611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45987.39440798611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45987.39440798611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45987.39440798611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45987.39440798611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45987.39440798611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45987.39440798611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45987.39440798611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45987.39440798611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45987.39440798611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45987.39440798611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45987.39440798611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45987.39440798611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45987.39440798611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45987.39440798611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45987.39440798611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45987.39440798611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45987.39440798611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45987.39440798611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45987.39440798611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45987.39440798611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45987.39440798611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45987.39440798611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45987.39440798611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45987.39440798611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45987.39440798611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45987.39440798611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45987.39440798611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45987.39440798611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45987.39440798611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45987.39440798611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45987.39440798611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45987.39440798611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45987.39440798611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45987.39440798611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45987.39440798611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45987.39440798611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45987.39440798611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45987.39440798611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45987.39440798611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45987.39440798611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45987.39440798611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45987.39440798611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45987.39440798611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45987.39440798611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45987.39440798611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45987.39440798611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45987.39440798611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45987.39440798611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45987.39440798611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45987.39440798611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45987.39440798611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45987.39440798611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45987.39440798611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45987.39440798611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45987.39440798611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45987.39440798611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45987.39440798611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45987.39440798611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45987.39440798611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45987.39440798611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45987.39440798611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45987.39440798611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45987.39440798611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45987.39440798611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45987.39440798611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45987.39440798611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45987.39440798611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45987.39440798611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45987.39440798611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45987.39440798611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45987.39440798611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45987.39440798611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45987.39440798611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45987.39440798611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45987.39440798611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45987.39440798611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45987.39440798611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45987.39440798611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45987.39440798611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45987.39440798611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45987.39440798611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45987.39440798611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45987.39440798611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45987.39440798611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45987.39440798611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45987.39440798611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45987.39440798611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45987.39440798611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45987.39440798611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45987.39440798611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45987.39440798611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45987.39440798611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45987.39440798611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45987.39440798611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45987.39440798611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45987.39440798611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45987.39440798611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45987.39440798611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45987.39440798611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45987.39440798611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45987.39440798611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45987.39440798611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45987.39440798611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45987.39440798611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45987.39440798611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45987.39440798611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45987.39440798611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45987.39440798611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45987.39440798611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45987.39440798611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45987.39440798611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45987.39440798611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45987.39440798611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45987.39440798611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45987.39440798611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45987.39440798611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45987.39440798611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45987.39440798611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45987.39440798611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45987.39440798611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45987.39440798611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45987.39440798611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45987.39440798611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45987.39440798611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45987.39440798611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45987.39440798611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45987.39440798611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45987.39440798611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45987.39440798611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45987.39440798611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45987.39440798611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45987.39440798611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45987.39440798611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45987.39440798611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45987.39440798611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45987.39440798611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45987.39440798611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45987.39440798611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45987.39440798611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45987.39440798611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45987.39440798611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45987.39440798611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45987.39440798611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45987.39440798611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45987.39440798611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45987.39440798611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45987.39440798611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45987.39440798611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45987.39440798611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45987.39440798611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45987.39440798611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45987.39440798611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45987.39440798611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45987.39440798611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45987.39440798611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45987.39440798611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45987.39440798611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45987.39440798611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45987.39440798611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45987.39440798611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45987.39440798611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45987.39440798611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45987.39440798611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45987.39440798611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45987.39440798611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45987.39440798611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45987.39440798611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45987.39440798611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45987.39440798611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45987.39440798611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45987.39440798611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45987.39440798611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45987.39440798611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45987.39440798611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45987.39440798611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45987.39440798611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45987.39440798611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45987.39440798611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45987.39440798611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45987.39440798611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45987.39440798611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45987.39440798611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45987.39440798611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45987.39440798611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45987.39440798611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45987.39440798611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45987.39440798611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45987.39440798611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45987.39440798611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45987.39440798611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45987.39440798611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45987.39440798611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45987.39440798611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45987.39440798611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45987.39440798611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45987.39440798611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45987.39440798611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45987.39440798611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45987.39440798611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45987.39440798611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45987.39440798611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45987.39440798611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45987.39440798611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45987.39440798611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45987.39440798611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45987.39440798611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45987.39440798611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45987.39440798611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45987.39440798611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45987.39440798611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45987.39440798611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45987.39440798611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45987.39440798611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45987.39440798611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45987.39440798611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45987.39440798611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45987.39440798611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45987.39440798611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45987.39440798611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45987.39440798611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45987.39440798611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45987.39440798611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45987.39440798611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45987.39440798611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45987.39440798611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45987.39440798611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45987.39440798611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45987.39440798611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45987.39440798611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45987.39440798611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45987.39440798611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45987.39440798611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45987.39440798611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45987.39440798611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45987.39440798611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45987.39440798611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45987.39440798611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45987.39440798611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45987.39440798611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45987.39440798611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45987.39440798611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45987.39440798611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45987.39440798611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45987.39440798611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45987.39440798611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45987.39440798611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45987.39440798611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45987.39440798611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45987.39440798611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45987.39440798611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45987.39440798611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45987.39440798611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45987.39440798611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45987.39440798611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45987.39440798611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45987.39440798611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45987.39440798611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45987.39440798611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45987.39440798611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45987.39440798611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45987.39440798611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45987.39440798611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45987.39440798611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45987.39440798611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45987.39440798611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45987.39440798611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45987.39440798611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45987.39440798611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45987.39440798611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45987.39440798611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45987.39440798611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45987.39440798611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45987.39440798611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45987.39440798611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45987.39440798611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45987.39440798611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45987.39440798611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45987.39440798611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45987.39440798611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45987.39440798611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45987.39440798611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45987.39440798611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45987.39440798611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45987.39440798611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45987.39440798611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45987.39440798611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45987.39440798611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45987.39440798611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45987.39440798611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45987.39440798611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45987.39440798611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45987.39440798611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45987.39440798611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45987.39440798611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45987.39440798611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45987.39440798611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45987.39440798611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45987.39440798611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45987.39440798611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45987.39440798611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45987.39440798611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45987.39440798611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45987.39440798611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45987.39440798611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45987.39440798611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45987.39440798611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45987.39440798611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45987.39440798611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45987.39440798611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45987.39440798611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45987.39440798611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45987.39440798611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45987.39440798611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45987.39440798611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45987.39440798611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45987.39440798611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45987.39440798611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45987.39440798611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45987.39440798611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45987.39440798611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45987.39440798611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45987.39440798611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45987.39440798611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45987.39440798611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45987.39440798611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45987.39440798611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45987.39440798611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45987.39440798611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45987.39440798611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45987.39440798611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45987.39440798611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45987.39440798611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45987.39440798611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45987.39440798611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45987.39440798611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45987.39440798611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45987.39440798611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45987.39440798611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45987.39440798611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45987.39440798611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45987.39440798611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45987.39440798611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45987.39440798611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45987.39440798611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45987.39440798611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45987.39440798611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45987.39440798611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45987.39440798611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45987.39440798611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45987.39440798611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45987.39440798611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45987.39440798611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45987.39440798611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45987.39440798611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45987.39440798611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45987.39440798611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45987.39440798611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45987.39440798611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45987.39440798611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45987.39440798611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45987.39440798611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45987.39440798611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45987.39440798611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45987.39440798611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45987.39440798611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45987.39440798611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45987.39440798611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45987.39440798611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45987.39440798611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45987.39440798611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45987.39440798611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45987.39440798611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45987.39440798611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45987.39440798611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45987.39440798611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45987.39440798611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45987.39440798611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45987.39440798611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45987.39440798611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45987.39440798611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45987.39440798611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45987.39440798611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45987.39440798611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45987.39440798611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45987.39440798611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45987.39440798611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45987.39440798611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45987.39440798611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45987.39440798611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45987.39440798611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45987.39440798611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45987.39440798611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45987.39440798611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45987.39440798611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45987.39440798611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45987.39440798611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45987.39440798611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45987.39440798611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45987.39440798611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45987.39440798611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45987.39440798611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45987.39440798611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45987.39440798611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45987.39440798611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45987.39440798611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45987.39440798611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45987.39440798611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45987.39440798611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45987.39440798611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45987.39440798611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45987.39440798611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45987.39440798611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45987.39440798611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45987.39440798611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45987.39440798611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45987.39440798611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45987.39440798611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45987.39440798611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45987.39440798611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45987.39440798611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45987.39440798611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45987.39440798611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45987.39440798611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45987.39440798611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45987.39440798611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45987.39440798611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45987.39440798611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45987.39440798611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45987.39440798611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45987.39440798611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45987.39440798611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45987.39440798611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45987.39440798611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45987.39440798611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45987.39440798611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45987.39440798611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45987.39440798611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45987.39440798611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45987.39440798611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45987.39440798611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45987.39440798611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45987.39440798611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45987.39440798611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45987.39440798611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45987.39440798611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45987.39440798611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45987.39440798611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45987.39440798611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45987.39440798611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45987.39440798611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45987.39440798611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45987.39440798611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45987.39440798611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45987.39440798611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45987.39440798611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45987.39440798611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45987.39440798611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45987.39440798611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45987.39440798611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45987.39440798611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45987.39440798611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45987.39440798611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45987.39440798611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45987.39440798611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45987.39440798611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45987.39440798611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45987.39440798611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45987.39440798611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45987.39440798611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45987.39440798611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45987.39440798611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45987.39440798611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45987.39440798611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45987.39440798611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45987.39440798611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45987.39440798611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45987.39440798611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45987.39440798611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45987.39440798611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45987.39440798611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45987.39440798611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45987.39440798611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45987.39440798611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45987.39440798611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45987.39440798611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45987.39440798611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45987.39440798611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45987.39440798611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45987.39440798611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45987.39440798611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45987.39440798611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45987.39440798611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45987.39440798611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45987.39440798611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45987.39440798611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45987.39440798611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45987.39440798611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45987.39440798611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45987.39440798611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45987.39440798611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45987.39440798611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45987.39440798611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45987.39440798611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45987.39440798611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45987.39440798611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45987.39440798611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45987.39440798611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45987.39440798611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45987.39440798611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45987.39440798611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45987.39440798611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45987.39440798611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45987.39440798611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45987.39440798611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45987.39440798611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45987.39440798611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45987.39440798611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45987.39440798611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45987.39440798611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45987.39440798611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45987.39440798611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45987.39440798611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45987.39440798611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45987.39440798611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45987.39440798611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45987.39440798611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45987.39440798611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45987.39440798611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45987.39440798611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45987.39440798611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45987.39440798611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45987.39440798611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45987.39440798611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45987.39440798611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45987.39440798611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45987.39440798611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45987.39440798611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45987.39440798611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45987.39440798611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45987.39440798611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45987.39440798611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45987.39440798611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45987.39440798611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45987.39440798611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45987.39440798611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45987.39440798611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45987.39440798611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45987.39440798611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45987.39440798611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45987.39440798611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45987.39440798611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45987.39440798611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45987.39440798611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45987.39440798611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45987.39440798611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45987.39440798611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45987.39440798611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45987.39440798611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45987.39440798611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45987.39440798611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45987.39440798611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45987.39440798611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45987.39440798611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45987.39440798611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45987.39440798611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45987.39440798611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45987.39440798611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45987.39440798611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45987.39440798611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45987.39440798611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45987.39440798611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45987.39440798611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45987.39440798611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45987.39440798611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45987.39440798611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45987.39440798611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45987.39440798611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45987.39440798611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45987.39440798611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45987.39440798611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45987.39440798611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45987.39440798611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45987.39440798611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45987.39440798611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45987.39440798611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45987.39440798611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45987.39440798611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45987.39440798611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45987.39440798611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45987.39440798611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45987.39440798611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45987.39440798611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45987.39440798611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45987.39440798611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45987.39440798611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45987.39440798611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45987.39440798611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45987.39440798611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45987.39440798611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45987.39440798611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45987.39440798611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45987.39440798611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45987.39440798611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45987.39440798611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45987.39440798611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45987.39440798611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45987.39440798611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45987.39440798611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45987.39440798611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45987.39440798611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45987.39440798611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45987.39440798611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45987.39440798611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45987.39440798611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45987.39440798611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45987.39440798611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45987.39440798611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45987.39440798611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45987.39440798611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45987.39440798611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45987.39440798611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45987.39440798611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45987.39440798611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45987.39440798611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45987.39440798611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45987.39440798611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45987.39440798611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45987.39440798611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45987.39440798611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45987.39440798611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45987.39440798611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45987.39440798611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45987.39440798611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45987.39440798611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45987.39440798611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45987.39440798611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45987.39440798611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45987.39440798611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45987.39440798611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45987.39440798611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45987.39440798611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45987.39440798611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45987.39440798611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45987.39440798611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45987.39440798611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45987.39440798611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45987.39440798611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45987.39440798611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45987.39440798611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45987.39440798611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45987.39440798611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45987.39440798611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45987.39440798611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45987.39440798611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45987.39440798611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45987.39440798611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45987.39440798611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45987.39440798611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45987.39440798611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45987.39440798611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45987.39440798611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45987.39440798611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45987.39440798611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45987.39440798611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45987.39440798611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45987.39440798611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45987.39440798611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45987.39440798611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45987.39440798611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45987.39440798611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45987.39440798611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45987.39440798611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45987.39440798611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45987.39440798611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45987.39440798611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45987.39440798611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45987.39440798611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45987.39440798611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45987.39440798611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45987.39440798611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45987.39440798611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45987.39440798611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45987.39440798611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45987.39440798611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45987.39440798611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45987.39440798611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45987.39440798611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45987.39440798611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45987.39440798611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45987.39440798611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45987.39440798611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45987.39440798611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45987.39440798611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45987.39440798611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45987.39440798611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45987.39440798611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45987.39440798611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45987.39440798611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45987.39440798611</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45987.39440798611</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283.91369039351412</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35248</v>
      </c>
      <c r="E3" s="91" t="s">
        <v>39021</v>
      </c>
      <c r="F3" s="92">
        <v>45987.375694444447</v>
      </c>
      <c r="G3" s="93">
        <f t="shared" ref="G3:G41" ca="1" si="0">IFERROR(NOW()-F3,"")</f>
        <v>1.8713541663601063E-2</v>
      </c>
      <c r="H3" s="92">
        <v>45987.321597222224</v>
      </c>
      <c r="I3" s="110" t="str">
        <f>IFERROR(VLOOKUP(D3,DB!A:F,6,0),"")</f>
        <v>SCECO</v>
      </c>
      <c r="J3" s="110" t="str">
        <f>IFERROR(VLOOKUP(D3,DB!A:G,7,0),"")</f>
        <v>Weak</v>
      </c>
      <c r="K3" s="94" t="s">
        <v>39110</v>
      </c>
      <c r="L3" s="88" t="str">
        <f>IFERROR(VLOOKUP(D3,DB!A:I,9,0),"")</f>
        <v>Latis</v>
      </c>
    </row>
    <row r="4" spans="1:16" ht="15" customHeight="1">
      <c r="A4" s="110" t="s">
        <v>39111</v>
      </c>
      <c r="B4" s="110" t="str">
        <f>IFERROR(VLOOKUP(D4,DB!A:K,11,0),"")</f>
        <v>R4</v>
      </c>
      <c r="C4" s="90">
        <v>1</v>
      </c>
      <c r="D4" s="88" t="s">
        <v>35199</v>
      </c>
      <c r="E4" s="91" t="s">
        <v>39021</v>
      </c>
      <c r="F4" s="92"/>
      <c r="G4" s="93">
        <f t="shared" ca="1" si="0"/>
        <v>45987.39440798611</v>
      </c>
      <c r="H4" s="92">
        <v>45987.321597222224</v>
      </c>
      <c r="I4" s="110" t="str">
        <f>IFERROR(VLOOKUP(D4,DB!A:F,6,0),"")</f>
        <v>SCECO</v>
      </c>
      <c r="J4" s="110" t="str">
        <f>IFERROR(VLOOKUP(D4,DB!A:G,7,0),"")</f>
        <v>Vandalized</v>
      </c>
      <c r="K4" s="94" t="s">
        <v>39110</v>
      </c>
      <c r="L4" s="88" t="str">
        <f>IFERROR(VLOOKUP(D4,DB!A:I,9,0),"")</f>
        <v>Latis</v>
      </c>
    </row>
    <row r="5" spans="1:16" ht="15" customHeight="1">
      <c r="A5" s="110"/>
      <c r="B5" s="110" t="str">
        <f>IFERROR(VLOOKUP(D5,DB!A:K,11,0),"")</f>
        <v/>
      </c>
      <c r="C5" s="90"/>
      <c r="D5" s="88"/>
      <c r="E5" s="91"/>
      <c r="F5" s="92"/>
      <c r="G5" s="93">
        <f t="shared" ca="1" si="0"/>
        <v>45987.39440798611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45987.39440798611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45987.39440798611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45987.39440798611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45987.39440798611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45987.39440798611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45987.39440798611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45987.39440798611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45987.39440798611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45987.39440798611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45987.39440798611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45987.39440798611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45987.39440798611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45987.39440798611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45987.39440798611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45987.39440798611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45987.39440798611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45987.39440798611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45987.39440798611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45987.39440798611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45987.39440798611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45987.39440798611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45987.39440798611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45987.39440798611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45987.39440798611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45987.39440798611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45987.39440798611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45987.39440798611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45987.39440798611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45987.39440798611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45987.39440798611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45987.39440798611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45987.39440798611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45987.39440798611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45987.39440798611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45987.39440798611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45987.39440798611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45987.39440798611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45987.39440798611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45987.39440798611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45987.39440798611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45987.39440798611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45987.39440798611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45987.39440798611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45987.39440798611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45987.39440798611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45987.39440798611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45987.39440798611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45987.39440798611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45987.39440798611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45987.39440798611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45987.39440798611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45987.39440798611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45987.39440798611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45987.39440798611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45987.39440798611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45987.39440798611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45987.39440798611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45987.39440798611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45987.39440798611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45987.39440798611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45987.39440798611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45987.39440798611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45987.39440798611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45987.39440798611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45987.39440798611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45987.39440798611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45987.39440798611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45987.39440798611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45987.39440798611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45987.39440798611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45987.39440798611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45987.39440798611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45987.39440798611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45987.39440798611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45987.39440798611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45987.39440798611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45987.39440798611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45987.39440798611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45987.39440798611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45987.39440798611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45987.39440798611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45987.39440798611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45987.39440798611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45987.39440798611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45987.39440798611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45987.39440798611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45987.39440798611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45987.39440798611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45987.39440798611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45987.39440798611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45987.39440798611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45987.39440798611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45987.39440798611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45987.39440798611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45987.39440798611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45987.39440798611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45987.39440798611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45987.39440798611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45987.39440798611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45987.39440798611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45987.39440798611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45987.39440798611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45987.39440798611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45987.39440798611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45987.39440798611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45987.39440798611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45987.39440798611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45987.39440798611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45987.39440798611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45987.39440798611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45987.39440798611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45987.39440798611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45987.39440798611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45987.39440798611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45987.39440798611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45987.39440798611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45987.39440798611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45987.39440798611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45987.39440798611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45987.39440798611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45987.39440798611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45987.39440798611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45987.39440798611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45987.39440798611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45987.39440798611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45987.39440798611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45987.39440798611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45987.39440798611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45987.39440798611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45987.39440798611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45987.39440798611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45987.39440798611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45987.39440798611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45987.39440798611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45987.39440798611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45987.39440798611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45987.39440798611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45987.39440798611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45987.39440798611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45987.39440798611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45987.39440798611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45987.39440798611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45987.39440798611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45987.39440798611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45987.39440798611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45987.39440798611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45987.39440798611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45987.39440798611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45987.39440798611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45987.39440798611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45987.39440798611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45987.39440798611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45987.39440798611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45987.39440798611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45987.39440798611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45987.39440798611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45987.39440798611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45987.39440798611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45987.39440798611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45987.39440798611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45987.39440798611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45987.39440798611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45987.39440798611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45987.39440798611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45987.39440798611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45987.39440798611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45987.39440798611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45987.39440798611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45987.39440798611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45987.39440798611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45987.39440798611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45987.39440798611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45987.39440798611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45987.39440798611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45987.39440798611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45987.39440798611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45987.39440798611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45987.39440798611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45987.39440798611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45987.39440798611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45987.39440798611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45987.39440798611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45987.39440798611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45987.39440798611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45987.39440798611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45987.39440798611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45987.39440798611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45987.39440798611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45987.39440798611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45987.39440798611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45987.39440798611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45987.39440798611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45987.39440798611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45987.39440798611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45987.39440798611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45987.39440798611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45987.39440798611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45987.39440798611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45987.39440798611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45987.39440798611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45987.39440798611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45987.39440798611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45987.39440798611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45987.39440798611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45987.39440798611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45987.39440798611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45987.39440798611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45987.39440798611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45987.39440798611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45987.39440798611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45987.39440798611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45987.39440798611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45987.39440798611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45987.39440798611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45987.39440798611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45987.39440798611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45987.39440798611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45987.39440798611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45987.39440798611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45987.39440798611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45987.39440798611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45987.39440798611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45987.39440798611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45987.39440798611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45987.39440798611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45987.39440798611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45987.39440798611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45987.39440798611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97" ca="1" si="4">IFERROR(NOW()-F234,"")</f>
        <v>45987.39440798611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45987.39440798611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45987.39440798611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45987.39440798611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45987.39440798611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45987.39440798611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45987.39440798611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45987.39440798611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45987.39440798611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45987.39440798611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45987.39440798611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45987.39440798611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45987.39440798611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45987.39440798611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45987.39440798611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45987.39440798611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45987.39440798611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45987.39440798611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45987.39440798611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45987.39440798611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45987.39440798611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45987.39440798611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45987.39440798611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45987.39440798611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45987.39440798611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45987.39440798611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45987.39440798611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45987.39440798611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45987.39440798611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45987.39440798611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45987.39440798611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45987.39440798611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45987.39440798611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45987.39440798611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45987.39440798611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45987.39440798611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45987.39440798611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45987.39440798611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45987.39440798611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45987.39440798611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45987.39440798611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45987.39440798611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45987.39440798611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45987.39440798611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45987.39440798611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45987.39440798611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45987.39440798611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45987.39440798611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45987.39440798611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45987.39440798611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45987.39440798611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45987.39440798611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45987.39440798611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45987.39440798611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45987.39440798611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45987.39440798611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45987.39440798611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45987.39440798611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45987.39440798611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45987.39440798611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45987.39440798611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45987.39440798611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45987.39440798611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45987.39440798611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ref="G298:G343" ca="1" si="5">IFERROR(NOW()-F298,"")</f>
        <v>45987.39440798611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45987.39440798611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45987.39440798611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45987.39440798611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45987.39440798611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45987.39440798611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45987.39440798611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45987.39440798611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45987.39440798611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45987.39440798611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45987.39440798611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45987.39440798611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45987.39440798611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45987.39440798611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45987.39440798611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45987.39440798611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45987.39440798611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45987.39440798611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45987.39440798611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45987.39440798611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45987.39440798611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45987.39440798611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45987.39440798611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45987.39440798611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45987.39440798611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45987.39440798611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45987.39440798611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45987.39440798611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45987.39440798611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45987.39440798611</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45987.39440798611</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45987.39440798611</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45987.39440798611</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45987.39440798611</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45987.39440798611</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45987.39440798611</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45987.39440798611</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45987.39440798611</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45987.39440798611</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45987.39440798611</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45987.39440798611</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45987.39440798611</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45987.39440798611</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45987.39440798611</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45987.39440798611</v>
      </c>
      <c r="H342" s="92"/>
      <c r="I342" s="110" t="str">
        <f>IFERROR(VLOOKUP(D342,DB!A:F,6,0),"")</f>
        <v/>
      </c>
      <c r="J342" s="110" t="str">
        <f>IFERROR(VLOOKUP(D342,DB!A:G,7,0),"")</f>
        <v/>
      </c>
      <c r="K342" s="94"/>
      <c r="L342" s="88" t="str">
        <f>IFERROR(VLOOKUP(D342,DB!A:I,9,0),"")</f>
        <v/>
      </c>
    </row>
    <row r="343" spans="1:12" ht="15" customHeight="1">
      <c r="A343" s="110"/>
      <c r="B343" s="110" t="str">
        <f>IFERROR(VLOOKUP(D343,DB!A:K,11,0),"")</f>
        <v/>
      </c>
      <c r="C343" s="90"/>
      <c r="D343" s="88"/>
      <c r="E343" s="91"/>
      <c r="F343" s="92"/>
      <c r="G343" s="93">
        <f t="shared" ca="1" si="5"/>
        <v>45987.39440798611</v>
      </c>
      <c r="H343" s="92"/>
      <c r="I343" s="110" t="str">
        <f>IFERROR(VLOOKUP(D343,DB!A:F,6,0),"")</f>
        <v/>
      </c>
      <c r="J343" s="110" t="str">
        <f>IFERROR(VLOOKUP(D343,DB!A:G,7,0),"")</f>
        <v/>
      </c>
      <c r="K343" s="94"/>
      <c r="L343" s="88"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14" sqref="D14"/>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39112</v>
      </c>
      <c r="B2" s="37" t="str">
        <f>IFERROR(VLOOKUP(D2,DB!A:K,11,0),"")</f>
        <v>R5</v>
      </c>
      <c r="C2" s="37">
        <v>3</v>
      </c>
      <c r="D2" s="103" t="s">
        <v>36011</v>
      </c>
      <c r="E2" s="37" t="s">
        <v>39021</v>
      </c>
      <c r="F2" s="38">
        <v>45891.832060185188</v>
      </c>
      <c r="G2" s="105">
        <f ca="1">IFERROR(NOW()-F2,"")</f>
        <v>95.562347800921998</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61.205530671293673</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38.733296874997905</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19">
        <v>45981.373298611114</v>
      </c>
      <c r="G5" s="108">
        <f ca="1">IFERROR(NOW()-F5,"")</f>
        <v>6.0211093749967404</v>
      </c>
      <c r="H5" s="119">
        <v>45981.360798611109</v>
      </c>
      <c r="I5" s="106" t="str">
        <f>IFERROR(VLOOKUP(D5,DB!A:F,6,0),"")</f>
        <v>SCECO</v>
      </c>
      <c r="J5" s="106" t="str">
        <f>IFERROR(VLOOKUP(D5,DB!A:G,7,0),"")</f>
        <v>Dead</v>
      </c>
      <c r="K5" s="106" t="s">
        <v>39119</v>
      </c>
      <c r="L5" s="106" t="str">
        <f>IFERROR(VLOOKUP(D5,DB!A:I,9,0),"")</f>
        <v>Latis</v>
      </c>
    </row>
    <row r="6" spans="1:13" s="39" customFormat="1">
      <c r="A6" s="37" t="s">
        <v>39120</v>
      </c>
      <c r="B6" s="37" t="str">
        <f>IFERROR(VLOOKUP(D6,DB!A:K,11,0),"")</f>
        <v>R5</v>
      </c>
      <c r="C6" s="37">
        <v>4</v>
      </c>
      <c r="D6" s="37" t="s">
        <v>38376</v>
      </c>
      <c r="E6" s="106" t="s">
        <v>39021</v>
      </c>
      <c r="F6" s="38">
        <v>45987.382708333331</v>
      </c>
      <c r="G6" s="108">
        <f ca="1">IFERROR(NOW()-F6,"")</f>
        <v>1.1699652779498138E-2</v>
      </c>
      <c r="H6" s="38">
        <v>45987.37159722222</v>
      </c>
      <c r="I6" s="37" t="str">
        <f>IFERROR(VLOOKUP(D6,DB!A:F,6,0),"")</f>
        <v>SCECO</v>
      </c>
      <c r="J6" s="37" t="str">
        <f>IFERROR(VLOOKUP(D6,DB!A:G,7,0),"")</f>
        <v>Haj Removal</v>
      </c>
      <c r="K6" s="37" t="s">
        <v>39121</v>
      </c>
      <c r="L6" s="37" t="str">
        <f>IFERROR(VLOOKUP(D6,DB!A:I,9,0),"")</f>
        <v>Latis</v>
      </c>
    </row>
    <row r="7" spans="1:13" s="39" customFormat="1">
      <c r="A7" s="37"/>
      <c r="B7" s="37" t="str">
        <f>IFERROR(VLOOKUP(D7,DB!A:K,11,0),"")</f>
        <v/>
      </c>
      <c r="C7" s="37"/>
      <c r="D7" s="37"/>
      <c r="E7" s="37"/>
      <c r="F7" s="38"/>
      <c r="G7" s="108">
        <f ca="1">IFERROR(NOW()-F7,"")</f>
        <v>45987.39440798611</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45987.39440798611</v>
      </c>
      <c r="H8" s="38"/>
      <c r="I8" s="37" t="str">
        <f>IFERROR(VLOOKUP(D8,DB!A:F,6,0),"")</f>
        <v/>
      </c>
      <c r="J8" s="37" t="str">
        <f>IFERROR(VLOOKUP(D8,DB!A:G,7,0),"")</f>
        <v/>
      </c>
      <c r="K8" s="37"/>
      <c r="L8" s="37" t="str">
        <f>IFERROR(VLOOKUP(D8,DB!A:I,9,0),"")</f>
        <v/>
      </c>
    </row>
    <row r="9" spans="1:13" s="39" customFormat="1">
      <c r="A9" s="37"/>
      <c r="B9" s="37" t="str">
        <f>IFERROR(VLOOKUP(D9,DB!A:K,11,0),"")</f>
        <v/>
      </c>
      <c r="C9" s="37"/>
      <c r="D9" s="145"/>
      <c r="E9" s="37"/>
      <c r="F9" s="38"/>
      <c r="G9" s="108">
        <f ca="1">IFERROR(NOW()-F9,"")</f>
        <v>45987.39440798611</v>
      </c>
      <c r="H9" s="38"/>
      <c r="I9" s="37" t="str">
        <f>IFERROR(VLOOKUP(D9,DB!A:F,6,0),"")</f>
        <v/>
      </c>
      <c r="J9" s="37" t="str">
        <f>IFERROR(VLOOKUP(D9,DB!A:G,7,0),"")</f>
        <v/>
      </c>
      <c r="K9" s="37"/>
      <c r="L9" s="37" t="str">
        <f>IFERROR(VLOOKUP(D9,DB!A:I,9,0),"")</f>
        <v/>
      </c>
    </row>
    <row r="10" spans="1:13" s="39" customFormat="1">
      <c r="A10" s="37"/>
      <c r="B10" s="37" t="str">
        <f>IFERROR(VLOOKUP(D10,DB!A:K,11,0),"")</f>
        <v/>
      </c>
      <c r="C10" s="37"/>
      <c r="D10" s="146"/>
      <c r="E10" s="37"/>
      <c r="F10" s="38"/>
      <c r="G10" s="108">
        <f ca="1">IFERROR(NOW()-F10,"")</f>
        <v>45987.39440798611</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45987.39440798611</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45987.39440798611</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45987.39440798611</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45987.39440798611</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45987.39440798611</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45987.39440798611</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45987.39440798611</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45987.39440798611</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45987.39440798611</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45987.39440798611</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45987.39440798611</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45987.39440798611</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45987.39440798611</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45987.39440798611</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45987.39440798611</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45987.39440798611</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45987.39440798611</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45987.39440798611</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45987.39440798611</v>
      </c>
      <c r="H29" s="38"/>
      <c r="I29" s="37" t="str">
        <f>IFERROR(VLOOKUP(D29,DB!A:F,6,0),"")</f>
        <v/>
      </c>
      <c r="J29" s="37" t="str">
        <f>IFERROR(VLOOKUP(D29,DB!A:G,7,0),"")</f>
        <v/>
      </c>
      <c r="K29" s="37"/>
      <c r="L29" s="37" t="str">
        <f>IFERROR(VLOOKUP(D29,DB!A:I,9,0),"")</f>
        <v/>
      </c>
    </row>
    <row r="30" spans="1:12" s="39" customFormat="1">
      <c r="A30" s="37"/>
      <c r="B30" s="37" t="str">
        <f>IFERROR(VLOOKUP(D30,DB!A:K,11,0),"")</f>
        <v/>
      </c>
      <c r="C30" s="37"/>
      <c r="D30" s="37"/>
      <c r="E30" s="37"/>
      <c r="F30" s="38"/>
      <c r="G30" s="108">
        <f ca="1">IFERROR(NOW()-F30,"")</f>
        <v>45987.39440798611</v>
      </c>
      <c r="H30" s="38"/>
      <c r="I30" s="37" t="str">
        <f>IFERROR(VLOOKUP(D30,DB!A:F,6,0),"")</f>
        <v/>
      </c>
      <c r="J30" s="37" t="str">
        <f>IFERROR(VLOOKUP(D30,DB!A:G,7,0),"")</f>
        <v/>
      </c>
      <c r="K30" s="37"/>
      <c r="L30" s="37" t="str">
        <f>IFERROR(VLOOKUP(D30,DB!A:I,9,0),"")</f>
        <v/>
      </c>
    </row>
    <row r="31" spans="1:12" s="39" customFormat="1">
      <c r="A31" s="37"/>
      <c r="B31" s="37" t="str">
        <f>IFERROR(VLOOKUP(D31,DB!A:K,11,0),"")</f>
        <v/>
      </c>
      <c r="C31" s="37"/>
      <c r="D31" s="37"/>
      <c r="E31" s="37"/>
      <c r="F31" s="38"/>
      <c r="G31" s="108">
        <f ca="1">IFERROR(NOW()-F31,"")</f>
        <v>45987.39440798611</v>
      </c>
      <c r="H31" s="38"/>
      <c r="I31" s="37" t="str">
        <f>IFERROR(VLOOKUP(D31,DB!A:F,6,0),"")</f>
        <v/>
      </c>
      <c r="J31" s="37" t="str">
        <f>IFERROR(VLOOKUP(D31,DB!A:G,7,0),"")</f>
        <v/>
      </c>
      <c r="K31" s="37"/>
      <c r="L31" s="37" t="str">
        <f>IFERROR(VLOOKUP(D31,DB!A:I,9,0),"")</f>
        <v/>
      </c>
    </row>
    <row r="32" spans="1:12" s="39" customFormat="1">
      <c r="A32" s="37"/>
      <c r="B32" s="37" t="str">
        <f>IFERROR(VLOOKUP(D32,DB!A:K,11,0),"")</f>
        <v/>
      </c>
      <c r="C32" s="37"/>
      <c r="D32" s="37"/>
      <c r="E32" s="37"/>
      <c r="F32" s="38"/>
      <c r="G32" s="108">
        <f ca="1">IFERROR(NOW()-F32,"")</f>
        <v>45987.39440798611</v>
      </c>
      <c r="H32" s="38"/>
      <c r="I32" s="37" t="str">
        <f>IFERROR(VLOOKUP(D32,DB!A:F,6,0),"")</f>
        <v/>
      </c>
      <c r="J32" s="37" t="str">
        <f>IFERROR(VLOOKUP(D32,DB!A:G,7,0),"")</f>
        <v/>
      </c>
      <c r="K32" s="37"/>
      <c r="L32" s="37" t="str">
        <f>IFERROR(VLOOKUP(D32,DB!A:I,9,0),"")</f>
        <v/>
      </c>
    </row>
    <row r="33" spans="1:12" s="39" customFormat="1">
      <c r="A33" s="37"/>
      <c r="B33" s="37" t="str">
        <f>IFERROR(VLOOKUP(D33,DB!A:K,11,0),"")</f>
        <v/>
      </c>
      <c r="C33" s="37"/>
      <c r="D33" s="37"/>
      <c r="E33" s="37"/>
      <c r="F33" s="38"/>
      <c r="G33" s="108">
        <f ca="1">IFERROR(NOW()-F33,"")</f>
        <v>45987.39440798611</v>
      </c>
      <c r="H33" s="38"/>
      <c r="I33" s="37" t="str">
        <f>IFERROR(VLOOKUP(D33,DB!A:F,6,0),"")</f>
        <v/>
      </c>
      <c r="J33" s="37" t="str">
        <f>IFERROR(VLOOKUP(D33,DB!A:G,7,0),"")</f>
        <v/>
      </c>
      <c r="K33" s="37"/>
      <c r="L33" s="37" t="str">
        <f>IFERROR(VLOOKUP(D33,DB!A:I,9,0),"")</f>
        <v/>
      </c>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s="39" customFormat="1">
      <c r="A39" s="106"/>
      <c r="B39" s="106"/>
      <c r="C39" s="106"/>
      <c r="D39" s="106"/>
      <c r="E39" s="106"/>
      <c r="F39" s="106"/>
      <c r="G39" s="106"/>
      <c r="H39" s="106"/>
      <c r="I39" s="106"/>
      <c r="J39" s="106"/>
      <c r="K39" s="106"/>
      <c r="L39" s="106"/>
    </row>
    <row r="40" spans="1:12" s="39" customFormat="1">
      <c r="A40" s="106"/>
      <c r="B40" s="106"/>
      <c r="C40" s="106"/>
      <c r="D40" s="106"/>
      <c r="E40" s="106"/>
      <c r="F40" s="106"/>
      <c r="G40" s="106"/>
      <c r="H40" s="106"/>
      <c r="I40" s="106"/>
      <c r="J40" s="106"/>
      <c r="K40" s="106"/>
      <c r="L40" s="106"/>
    </row>
    <row r="41" spans="1:12" s="39" customFormat="1">
      <c r="A41" s="106"/>
      <c r="B41" s="106"/>
      <c r="C41" s="106"/>
      <c r="D41" s="106"/>
      <c r="E41" s="106"/>
      <c r="F41" s="106"/>
      <c r="G41" s="106"/>
      <c r="H41" s="106"/>
      <c r="I41" s="106"/>
      <c r="J41" s="106"/>
      <c r="K41" s="106"/>
      <c r="L41" s="106"/>
    </row>
    <row r="42" spans="1:12" s="39" customFormat="1">
      <c r="A42" s="106"/>
      <c r="B42" s="106"/>
      <c r="C42" s="106"/>
      <c r="D42" s="106"/>
      <c r="E42" s="106"/>
      <c r="F42" s="106"/>
      <c r="G42" s="106"/>
      <c r="H42" s="106"/>
      <c r="I42" s="106"/>
      <c r="J42" s="106"/>
      <c r="K42" s="106"/>
      <c r="L42" s="106"/>
    </row>
    <row r="43" spans="1:12">
      <c r="A43" s="142"/>
      <c r="B43" s="142"/>
      <c r="C43" s="142"/>
      <c r="D43" s="142"/>
      <c r="E43" s="142"/>
      <c r="F43" s="142"/>
      <c r="G43" s="142"/>
      <c r="H43" s="142"/>
      <c r="I43" s="142"/>
      <c r="J43" s="142"/>
      <c r="K43" s="142"/>
      <c r="L43" s="142"/>
    </row>
    <row r="44" spans="1:12">
      <c r="A44" s="142"/>
      <c r="B44" s="142"/>
      <c r="C44" s="142"/>
      <c r="D44" s="142"/>
      <c r="E44" s="142"/>
      <c r="F44" s="142"/>
      <c r="G44" s="142"/>
      <c r="H44" s="142"/>
      <c r="I44" s="142"/>
      <c r="J44" s="142"/>
      <c r="K44" s="142"/>
      <c r="L44" s="142"/>
    </row>
    <row r="45" spans="1:12">
      <c r="A45" s="142"/>
      <c r="B45" s="142"/>
      <c r="C45" s="142"/>
      <c r="D45" s="142"/>
      <c r="E45" s="142"/>
      <c r="F45" s="142"/>
      <c r="G45" s="142"/>
      <c r="H45" s="142"/>
      <c r="I45" s="142"/>
      <c r="J45" s="142"/>
      <c r="K45" s="142"/>
      <c r="L45" s="142"/>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57.39843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c r="B2" s="124"/>
      <c r="C2" s="125"/>
      <c r="D2" s="124"/>
      <c r="E2" s="106"/>
      <c r="F2" s="126"/>
      <c r="G2" s="72"/>
      <c r="H2" s="126"/>
      <c r="I2" s="124"/>
      <c r="J2" s="124"/>
      <c r="K2" s="127"/>
      <c r="L2" s="128"/>
    </row>
    <row r="3" spans="1:16382" ht="31.5" customHeight="1">
      <c r="A3" s="123"/>
      <c r="B3" s="124" t="str">
        <f>IFERROR(VLOOKUP(D3,DB!A:K,11,0),"")</f>
        <v/>
      </c>
      <c r="C3" s="125"/>
      <c r="D3" s="124"/>
      <c r="E3" s="106"/>
      <c r="F3" s="126"/>
      <c r="G3" s="72">
        <f ca="1">IFERROR(NOW()-F3,"-")</f>
        <v>45987.39440798611</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45987.39440798611</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45987.39440798611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45987.39440798611</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45987.39440798611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45987.39440798611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45987.39440798611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45987.39440798611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45987.39440798611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45987.39440798611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45987.39440798611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45987.39440798611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45987.39440798611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45987.39440798611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45987.39440798611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45987.39440798611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45987.39440798611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45987.39440798611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45987.39440798611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45987.39440798611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45987.39440798611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45987.39440798611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45987.39440798611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2"/>
      <c r="E26" s="106"/>
      <c r="F26" s="126"/>
      <c r="G26" s="72">
        <f ca="1">IFERROR(NOW()-F26,"-")</f>
        <v>45987.39440798611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45987.39440798611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45987.39440798611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45987.39440798611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45987.39440798611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45987.39440798611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45987.394407523148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2"/>
      <c r="E33" s="106"/>
      <c r="F33" s="126"/>
      <c r="G33" s="72">
        <f ca="1">IFERROR(NOW()-F33,"-")</f>
        <v>45987.394407523148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45987.394407523148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45987.394407523148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45987.39440798611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45987.39440798611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45987.39440798611</v>
      </c>
      <c r="H38" s="126"/>
      <c r="I38" s="124" t="str">
        <f>IFERROR(VLOOKUP(D38,DB!A:F,6,0),"")</f>
        <v/>
      </c>
      <c r="J38" s="124" t="str">
        <f>IFERROR(VLOOKUP(D38,DB!A:G,7,0),"")</f>
        <v/>
      </c>
      <c r="K38" s="127"/>
      <c r="L38" s="128" t="str">
        <f>IFERROR(VLOOKUP(D38,DB!A:I,9,0),"")</f>
        <v/>
      </c>
    </row>
  </sheetData>
  <dataValidations count="2">
    <dataValidation allowBlank="1" showInputMessage="1" showErrorMessage="1" sqref="E1" xr:uid="{9E1BC488-8814-4F8A-8DBE-742B3278AB71}"/>
    <dataValidation type="list" allowBlank="1" showInputMessage="1" showErrorMessage="1" sqref="E2:E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2025-11-26T06:27:56Z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