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752" documentId="120_S{2AC9BD13-BADA-5192-A53E-5A8FF88502F6}" xr6:coauthVersionLast="47" xr6:coauthVersionMax="47" xr10:uidLastSave="{F4F7C704-7F2C-486A-BEC1-155F29EC9A8A}"/>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D7" i="3"/>
  <c r="B3" i="4"/>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L24" i="5"/>
  <c r="L25" i="5"/>
  <c r="L26" i="5"/>
  <c r="L27" i="5"/>
  <c r="L28" i="5"/>
  <c r="L29" i="5"/>
  <c r="L30" i="5"/>
  <c r="L31" i="5"/>
  <c r="L32" i="5"/>
  <c r="L33" i="5"/>
  <c r="J24" i="5"/>
  <c r="J25" i="5"/>
  <c r="J26" i="5"/>
  <c r="J27" i="5"/>
  <c r="J28" i="5"/>
  <c r="J29" i="5"/>
  <c r="J30" i="5"/>
  <c r="J31" i="5"/>
  <c r="J32" i="5"/>
  <c r="J33" i="5"/>
  <c r="I24" i="5"/>
  <c r="I25" i="5"/>
  <c r="I26" i="5"/>
  <c r="I27" i="5"/>
  <c r="I28" i="5"/>
  <c r="I29" i="5"/>
  <c r="I30" i="5"/>
  <c r="I31" i="5"/>
  <c r="I32" i="5"/>
  <c r="I33" i="5"/>
  <c r="G24" i="5"/>
  <c r="G25" i="5"/>
  <c r="G26" i="5"/>
  <c r="G27" i="5"/>
  <c r="G28" i="5"/>
  <c r="G29" i="5"/>
  <c r="G30" i="5"/>
  <c r="G31" i="5"/>
  <c r="G32" i="5"/>
  <c r="G33" i="5"/>
  <c r="B24" i="5"/>
  <c r="B25" i="5"/>
  <c r="B26" i="5"/>
  <c r="B27" i="5"/>
  <c r="B28" i="5"/>
  <c r="B29" i="5"/>
  <c r="B30" i="5"/>
  <c r="B31" i="5"/>
  <c r="B32" i="5"/>
  <c r="B33" i="5"/>
  <c r="D6" i="3"/>
  <c r="D3"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D2"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alcChain>
</file>

<file path=xl/sharedStrings.xml><?xml version="1.0" encoding="utf-8"?>
<sst xmlns="http://schemas.openxmlformats.org/spreadsheetml/2006/main" count="181609" uniqueCount="39218">
  <si>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</si>
  <si>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</si>
  <si>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</si>
  <si>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</si>
  <si>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</si>
  <si>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</si>
  <si>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</si>
  <si>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</si>
  <si>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</si>
  <si>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</si>
  <si>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</si>
  <si>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</si>
  <si>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</si>
  <si>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</si>
  <si>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</si>
  <si>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</si>
  <si>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</si>
  <si>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</si>
  <si>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</si>
  <si>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</si>
  <si>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</si>
  <si>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</si>
  <si>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</si>
  <si>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</si>
  <si>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</si>
  <si>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</si>
  <si>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</si>
  <si>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</si>
  <si>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</si>
  <si>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</si>
  <si>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</si>
  <si>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</si>
  <si>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</si>
  <si>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</si>
  <si>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</si>
  <si>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</si>
  <si>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</si>
  <si>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</si>
  <si>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</si>
  <si>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</si>
  <si>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</si>
  <si>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</si>
  <si>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</si>
  <si>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</si>
  <si>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</si>
  <si>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</si>
  <si>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</si>
  <si>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</si>
  <si>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</si>
  <si>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</si>
  <si>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</si>
  <si>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</si>
  <si>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</si>
  <si>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</si>
  <si>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</si>
  <si>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</si>
  <si>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</si>
  <si>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</si>
  <si>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</si>
  <si>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</si>
  <si>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</si>
  <si>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</si>
  <si>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</si>
  <si>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</si>
  <si>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</si>
  <si>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</si>
  <si>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</si>
  <si>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</si>
  <si>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</si>
  <si>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</si>
  <si>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</si>
  <si>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</si>
  <si>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</si>
  <si>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</si>
  <si>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</si>
  <si>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</si>
  <si>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</si>
  <si>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</si>
  <si>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</si>
  <si>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</si>
  <si>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</si>
  <si>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</si>
  <si>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</si>
  <si>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</si>
  <si>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</si>
  <si>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</si>
  <si>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</si>
  <si>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</si>
  <si>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</si>
  <si>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</si>
  <si>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</si>
  <si>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</si>
  <si>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</si>
  <si>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</si>
  <si>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</si>
  <si>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</si>
  <si>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</si>
  <si>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</si>
  <si>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</si>
  <si>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</si>
  <si>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</si>
  <si>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</si>
  <si>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</si>
  <si>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</si>
  <si>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</si>
  <si>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</si>
  <si>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</si>
  <si>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</si>
  <si>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</si>
  <si>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</si>
  <si>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</si>
  <si>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</si>
  <si>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</si>
  <si>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</si>
  <si>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</si>
  <si>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</si>
  <si>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</si>
  <si>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</si>
  <si>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</si>
  <si>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</si>
  <si>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</si>
  <si>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</si>
  <si>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</si>
  <si>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</si>
  <si>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</si>
  <si>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</si>
  <si>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</si>
  <si>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</si>
  <si>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</si>
  <si>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</si>
  <si>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</si>
  <si>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</si>
  <si>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</si>
  <si>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</si>
  <si>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</si>
  <si>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</si>
  <si>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</si>
  <si>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</si>
  <si>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</si>
  <si>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</si>
  <si>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</si>
  <si>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</si>
  <si>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</si>
  <si>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</si>
  <si>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</si>
  <si>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</si>
  <si>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</si>
  <si>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</si>
  <si>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</si>
  <si>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</si>
  <si>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</si>
  <si>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</si>
  <si>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</si>
  <si>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</si>
  <si>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</si>
  <si>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</si>
  <si>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</si>
  <si>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</si>
  <si>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</si>
  <si>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</si>
  <si>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</si>
  <si>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</si>
  <si>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</si>
  <si>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</si>
  <si>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</si>
  <si>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</si>
  <si>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</si>
  <si>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</si>
  <si>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</si>
  <si>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</si>
  <si>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</si>
  <si>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</si>
  <si>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</si>
  <si>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</si>
  <si>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</si>
  <si>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</si>
  <si>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</si>
  <si>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</si>
  <si>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</si>
  <si>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</si>
  <si>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</si>
  <si>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</si>
  <si>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</si>
  <si>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</si>
  <si>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</si>
  <si>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</si>
  <si>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</si>
  <si>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</si>
  <si>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</si>
  <si>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</si>
  <si>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</si>
  <si>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</si>
  <si>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</si>
  <si>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</si>
  <si>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</si>
  <si>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</si>
  <si>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</si>
  <si>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</si>
  <si>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</si>
  <si>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</si>
  <si>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</si>
  <si>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</si>
  <si>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</si>
  <si>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</si>
  <si>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</si>
  <si>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</si>
  <si>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</si>
  <si>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</si>
  <si>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</si>
  <si>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</si>
  <si>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</si>
  <si>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</si>
  <si>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</si>
  <si>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</si>
  <si>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</si>
  <si>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</si>
  <si>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</si>
  <si>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</si>
  <si>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</si>
  <si>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</si>
  <si>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</si>
  <si>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</si>
  <si>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</si>
  <si>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</si>
  <si>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</si>
  <si>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</si>
  <si>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</si>
  <si>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</si>
  <si>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</si>
  <si>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</si>
  <si>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</si>
  <si>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</si>
  <si>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</si>
  <si>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</si>
  <si>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</si>
  <si>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</si>
  <si>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</si>
  <si>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</si>
  <si>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</si>
  <si>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</si>
  <si>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</si>
  <si>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</si>
  <si>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</si>
  <si>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</si>
  <si>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</si>
  <si>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</si>
  <si>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</si>
  <si>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</si>
  <si>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</si>
  <si>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</si>
  <si>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</si>
  <si>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</si>
  <si>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</si>
  <si>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</si>
  <si>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</si>
  <si>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</si>
  <si>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</si>
  <si>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</si>
  <si>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</si>
  <si>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</si>
  <si>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</si>
  <si>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</si>
  <si>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</si>
  <si>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</si>
  <si>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</si>
  <si>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</si>
  <si>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</si>
  <si>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</si>
  <si>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</si>
  <si>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</si>
  <si>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</si>
  <si>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</si>
  <si>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</si>
  <si>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</si>
  <si>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</si>
  <si>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</si>
  <si>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</si>
  <si>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</si>
  <si>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</si>
  <si>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</si>
  <si>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</si>
  <si>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</si>
  <si>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</si>
  <si>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</si>
  <si>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</si>
  <si>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</si>
  <si>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</si>
  <si>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</si>
  <si>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</si>
  <si>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</si>
  <si>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</si>
  <si>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</si>
  <si>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</si>
  <si>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</si>
  <si>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</si>
  <si>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</si>
  <si>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</si>
  <si>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</si>
  <si>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</si>
  <si>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</si>
  <si>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</si>
  <si>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</si>
  <si>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</si>
  <si>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</si>
  <si>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</si>
  <si>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</si>
  <si>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</si>
  <si>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</si>
  <si>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</si>
  <si>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</si>
  <si>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</si>
  <si>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</si>
  <si>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</si>
  <si>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</si>
  <si>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</si>
  <si>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</si>
  <si>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</si>
  <si>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</si>
  <si>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</si>
  <si>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</si>
  <si>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</si>
  <si>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</si>
  <si>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</si>
  <si>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</si>
  <si>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</si>
  <si>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</si>
  <si>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</si>
  <si>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</si>
  <si>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</si>
  <si>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</si>
  <si>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</si>
  <si>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</si>
  <si>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</si>
  <si>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</si>
  <si>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</si>
  <si>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</si>
  <si>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</si>
  <si>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</si>
  <si>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</si>
  <si>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</si>
  <si>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</si>
  <si>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</si>
  <si>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</si>
  <si>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</si>
  <si>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</si>
  <si>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</si>
  <si>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</si>
  <si>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</si>
  <si>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</si>
  <si>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</si>
  <si>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</si>
  <si>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</si>
  <si>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</si>
  <si>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</si>
  <si>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</si>
  <si>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</si>
  <si>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</si>
  <si>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</si>
  <si>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</si>
  <si>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</si>
  <si>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</si>
  <si>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</si>
  <si>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</si>
  <si>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</si>
  <si>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</si>
  <si>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</si>
  <si>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</si>
  <si>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</si>
  <si>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</si>
  <si>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</si>
  <si>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</si>
  <si>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</si>
  <si>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</si>
  <si>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</si>
  <si>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</si>
  <si>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</si>
  <si>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</si>
  <si>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</si>
  <si>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</si>
  <si>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</si>
  <si>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</si>
  <si>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</si>
  <si>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</si>
  <si>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</si>
  <si>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</si>
  <si>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</si>
  <si>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</si>
  <si>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</si>
  <si>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</si>
  <si>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</si>
  <si>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</si>
  <si>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</si>
  <si>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</si>
  <si>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</si>
  <si>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</si>
  <si>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</si>
  <si>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</si>
  <si>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</si>
  <si>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</si>
  <si>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</si>
  <si>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</si>
  <si>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</si>
  <si>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</si>
  <si>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</si>
  <si>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</si>
  <si>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</si>
  <si>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</si>
  <si>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</si>
  <si>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</si>
  <si>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</si>
  <si>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</si>
  <si>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</si>
  <si>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</si>
  <si>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</si>
  <si>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</si>
  <si>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</si>
  <si>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</si>
  <si>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</si>
  <si>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</si>
  <si>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</si>
  <si>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</si>
  <si>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</si>
  <si>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</si>
  <si>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</si>
  <si>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</si>
  <si>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</si>
  <si>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</si>
  <si>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</si>
  <si>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</si>
  <si>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</si>
  <si>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</si>
  <si>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</si>
  <si>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</si>
  <si>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</si>
  <si>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</si>
  <si>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</si>
  <si>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</si>
  <si>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</si>
  <si>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</si>
  <si>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</si>
  <si>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</si>
  <si>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</si>
  <si>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</si>
  <si>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</si>
  <si>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</si>
  <si>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</si>
  <si>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</si>
  <si>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</si>
  <si>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</si>
  <si>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</si>
  <si>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</si>
  <si>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</si>
  <si>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</si>
  <si>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</si>
  <si>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</si>
  <si>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</si>
  <si>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</si>
  <si>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</si>
  <si>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</si>
  <si>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</si>
  <si>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</si>
  <si>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</si>
  <si>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</si>
  <si>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</si>
  <si>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</si>
  <si>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</si>
  <si>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</si>
  <si>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</si>
  <si>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</si>
  <si>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</si>
  <si>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</si>
  <si>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</si>
  <si>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</si>
  <si>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</si>
  <si>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</si>
  <si>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</si>
  <si>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</si>
  <si>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</si>
  <si>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</si>
  <si>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</si>
  <si>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</si>
  <si>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</si>
  <si>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</si>
  <si>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</si>
  <si>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</si>
  <si>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</si>
  <si>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</si>
  <si>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</si>
  <si>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</si>
  <si>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</si>
  <si>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</si>
  <si>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</si>
  <si>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</si>
  <si>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</si>
  <si>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</si>
  <si>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</si>
  <si>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</si>
  <si>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</si>
  <si>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</si>
  <si>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</si>
  <si>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</si>
  <si>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</si>
  <si>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</si>
  <si>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</si>
  <si>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</si>
  <si>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</si>
  <si>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</si>
  <si>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</si>
  <si>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</si>
  <si>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</si>
  <si>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</si>
  <si>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</si>
  <si>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</si>
  <si>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</si>
  <si>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</si>
  <si>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</si>
  <si>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</si>
  <si>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</si>
  <si>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</si>
  <si>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</si>
  <si>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</si>
  <si>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</si>
  <si>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</si>
  <si>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</si>
  <si>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</si>
  <si>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</si>
  <si>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</si>
  <si>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</si>
  <si>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</si>
  <si>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</si>
  <si>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</si>
  <si>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</si>
  <si>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</si>
  <si>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</si>
  <si>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</si>
  <si>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</si>
  <si>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</si>
  <si>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</si>
  <si>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</si>
  <si>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</si>
  <si>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</si>
  <si>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</si>
  <si>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</si>
  <si>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</si>
  <si>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</si>
  <si>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</si>
  <si>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</si>
  <si>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</si>
  <si>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</si>
  <si>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</si>
  <si>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</si>
  <si>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</si>
  <si>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</si>
  <si>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</si>
  <si>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</si>
  <si>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</si>
  <si>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</si>
  <si>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</si>
  <si>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</si>
  <si>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</si>
  <si>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</si>
  <si>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</si>
  <si>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</si>
  <si>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</si>
  <si>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</si>
  <si>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</si>
  <si>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</si>
  <si>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</si>
  <si>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</si>
  <si>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</si>
  <si>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</si>
  <si>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</si>
  <si>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</si>
  <si>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</si>
  <si>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</si>
  <si>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</si>
  <si>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</si>
  <si>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</si>
  <si>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</si>
  <si>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</si>
  <si>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</si>
  <si>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</si>
  <si>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</si>
  <si>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</si>
  <si>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</si>
  <si>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</si>
  <si>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</si>
  <si>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</si>
  <si>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</si>
  <si>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</si>
  <si>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</si>
  <si>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</si>
  <si>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</si>
  <si>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</si>
  <si>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</si>
  <si>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</si>
  <si>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</si>
  <si>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</si>
  <si>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</si>
  <si>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</si>
  <si>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</si>
  <si>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</si>
  <si>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</si>
  <si>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</si>
  <si>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</si>
  <si>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</si>
  <si>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</si>
  <si>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</si>
  <si>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</si>
  <si>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</si>
  <si>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</si>
  <si>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</si>
  <si>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</si>
  <si>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</si>
  <si>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</si>
  <si>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</si>
  <si>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</si>
  <si>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</si>
  <si>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</si>
  <si>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</si>
  <si>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</si>
  <si>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</si>
  <si>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</si>
  <si>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</si>
  <si>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</si>
  <si>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</si>
  <si>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</si>
  <si>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</si>
  <si>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</si>
  <si>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</si>
  <si>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</si>
  <si>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</si>
  <si>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</si>
  <si>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</si>
  <si>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</si>
  <si>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</si>
  <si>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</si>
  <si>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</si>
  <si>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</si>
  <si>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</si>
  <si>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</si>
  <si>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</si>
  <si>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</si>
  <si>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</si>
  <si>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</si>
  <si>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</si>
  <si>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</si>
  <si>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</si>
  <si>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</si>
  <si>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</si>
  <si>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</si>
  <si>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</si>
  <si>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</si>
  <si>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</si>
  <si>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</si>
  <si>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</si>
  <si>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</si>
  <si>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</si>
  <si>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</si>
  <si>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</si>
  <si>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</si>
  <si>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</si>
  <si>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</si>
  <si>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</si>
  <si>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</si>
  <si>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</si>
  <si>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</si>
  <si>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</si>
  <si>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</si>
  <si>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</si>
  <si>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</si>
  <si>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</si>
  <si>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</si>
  <si>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</si>
  <si>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</si>
  <si>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</si>
  <si>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</si>
  <si>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</si>
  <si>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</si>
  <si>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</si>
  <si>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</si>
  <si>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</si>
  <si>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</si>
  <si>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</si>
  <si>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</si>
  <si>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</si>
  <si>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</si>
  <si>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</si>
  <si>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</si>
  <si>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</si>
  <si>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</si>
  <si>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</si>
  <si>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</si>
  <si>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</si>
  <si>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</si>
  <si>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</si>
  <si>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</si>
  <si>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</si>
  <si>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</si>
  <si>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</si>
  <si>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</si>
  <si>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</si>
  <si>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</si>
  <si>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</si>
  <si>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</si>
  <si>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</si>
  <si>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</si>
  <si>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</si>
  <si>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</si>
  <si>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</si>
  <si>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</si>
  <si>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</si>
  <si>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</si>
  <si>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</si>
  <si>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</si>
  <si>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</si>
  <si>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</si>
  <si>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</si>
  <si>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</si>
  <si>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</si>
  <si>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</si>
  <si>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</si>
  <si>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</si>
  <si>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</si>
  <si>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</si>
  <si>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</si>
  <si>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</si>
  <si>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</si>
  <si>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</si>
  <si>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</si>
  <si>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</si>
  <si>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</si>
  <si>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</si>
  <si>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</si>
  <si>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</si>
  <si>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</si>
  <si>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</si>
  <si>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</si>
  <si>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</si>
  <si>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</si>
  <si>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</si>
  <si>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</si>
  <si>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</si>
  <si>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</si>
  <si>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</si>
  <si>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</si>
  <si>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</si>
  <si>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</si>
  <si>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</si>
  <si>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</si>
  <si>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</si>
  <si>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</si>
  <si>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</si>
  <si>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</si>
  <si>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</si>
  <si>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</si>
  <si>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</si>
  <si>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</si>
  <si>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</si>
  <si>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</si>
  <si>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</si>
  <si>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</si>
  <si>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</si>
  <si>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</si>
  <si>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</si>
  <si>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</si>
  <si>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</si>
  <si>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</si>
  <si>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</si>
  <si>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</si>
  <si>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</si>
  <si>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</si>
  <si>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</si>
  <si>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</si>
  <si>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</si>
  <si>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</si>
  <si>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</si>
  <si>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</si>
  <si>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</si>
  <si>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</si>
  <si>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</si>
  <si>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</si>
  <si>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</si>
  <si>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</si>
  <si>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</si>
  <si>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</si>
  <si>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</si>
  <si>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</si>
  <si>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</si>
  <si>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</si>
  <si>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</si>
  <si>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</si>
  <si>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</si>
  <si>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</si>
  <si>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</si>
  <si>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</si>
  <si>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</si>
  <si>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</si>
  <si>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</si>
  <si>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</si>
  <si>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</si>
  <si>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</si>
  <si>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</si>
  <si>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</si>
  <si>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</si>
  <si>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</si>
  <si>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</si>
  <si>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</si>
  <si>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</si>
  <si>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</si>
  <si>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</si>
  <si>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</si>
  <si>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</si>
  <si>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</si>
  <si>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</si>
  <si>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</si>
  <si>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</si>
  <si>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</si>
  <si>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</si>
  <si>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</si>
  <si>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</si>
  <si>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</si>
  <si>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</si>
  <si>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</si>
  <si>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</si>
  <si>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</si>
  <si>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</si>
  <si>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</si>
  <si>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</si>
  <si>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</si>
  <si>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</si>
  <si>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</si>
  <si>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</si>
  <si>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</si>
  <si>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</si>
  <si>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</si>
  <si>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</si>
  <si>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</si>
  <si>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</si>
  <si>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</si>
  <si>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</si>
  <si>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</si>
  <si>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</si>
  <si>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</si>
  <si>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</si>
  <si>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</si>
  <si>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</si>
  <si>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</si>
  <si>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</si>
  <si>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</si>
  <si>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</si>
  <si>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</si>
  <si>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</si>
  <si>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</si>
  <si>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</si>
  <si>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</si>
  <si>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</si>
  <si>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</si>
  <si>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</si>
  <si>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</si>
  <si>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</si>
  <si>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</si>
  <si>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</si>
  <si>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</si>
  <si>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</si>
  <si>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</si>
  <si>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</si>
  <si>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</si>
  <si>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</si>
  <si>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</si>
  <si>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</si>
  <si>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</si>
  <si>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</si>
  <si>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</si>
  <si>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</si>
  <si>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</si>
  <si>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</si>
  <si>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</si>
  <si>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</si>
  <si>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</si>
  <si>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</si>
  <si>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</si>
  <si>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</si>
  <si>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</si>
  <si>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</si>
  <si>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</si>
  <si>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</si>
  <si>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</si>
  <si>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</si>
  <si>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</si>
  <si>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</si>
  <si>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</si>
  <si>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</si>
  <si>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</si>
  <si>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</si>
  <si>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</si>
  <si>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</si>
  <si>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</si>
  <si>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</si>
  <si>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</si>
  <si>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</si>
  <si>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</si>
  <si>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</si>
  <si>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</si>
  <si>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</si>
  <si>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</si>
  <si>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</si>
  <si>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</si>
  <si>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</si>
  <si>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</si>
  <si>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</si>
  <si>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</si>
  <si>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</si>
  <si>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</si>
  <si>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</si>
  <si>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</si>
  <si>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</si>
  <si>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</si>
  <si>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</si>
  <si>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</si>
  <si>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</si>
  <si>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</si>
  <si>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</si>
  <si>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</si>
  <si>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</si>
  <si>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</si>
  <si>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</si>
  <si>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</si>
  <si>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</si>
  <si>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</si>
  <si>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</si>
  <si>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</si>
  <si>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</si>
  <si>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</si>
  <si>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</si>
  <si>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</si>
  <si>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</si>
  <si>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</si>
  <si>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</si>
  <si>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</si>
  <si>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</si>
  <si>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</si>
  <si>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</si>
  <si>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</si>
  <si>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</si>
  <si>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</si>
  <si>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</si>
  <si>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</si>
  <si>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</si>
  <si>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</si>
  <si>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</si>
  <si>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</si>
  <si>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</si>
  <si>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</si>
  <si>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</si>
  <si>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</si>
  <si>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</si>
  <si>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</si>
  <si>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</si>
  <si>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</si>
  <si>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</si>
  <si>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</si>
  <si>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</si>
  <si>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</si>
  <si>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</si>
  <si>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</si>
  <si>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</si>
  <si>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</si>
  <si>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</si>
  <si>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</si>
  <si>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</si>
  <si>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</si>
  <si>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</si>
  <si>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</si>
  <si>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</si>
  <si>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</si>
  <si>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</si>
  <si>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</si>
  <si>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</si>
  <si>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</si>
  <si>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</si>
  <si>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</si>
  <si>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</si>
  <si>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</si>
  <si>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</si>
  <si>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</si>
  <si>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</si>
  <si>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</si>
  <si>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</si>
  <si>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</si>
  <si>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</si>
  <si>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</si>
  <si>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</si>
  <si>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</si>
  <si>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</si>
  <si>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</si>
  <si>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</si>
  <si>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</si>
  <si>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</si>
  <si>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</si>
  <si>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</si>
  <si>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</si>
  <si>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</si>
  <si>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</si>
  <si>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</si>
  <si>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</si>
  <si>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</si>
  <si>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</si>
  <si>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</si>
  <si>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</si>
  <si>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</si>
  <si>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</si>
  <si>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</si>
  <si>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</si>
  <si>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</si>
  <si>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</si>
  <si>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</si>
  <si>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</si>
  <si>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</si>
  <si>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</si>
  <si>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</si>
  <si>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</si>
  <si>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</si>
  <si>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</si>
  <si>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</si>
  <si>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</si>
  <si>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</si>
  <si>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</si>
  <si>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</si>
  <si>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</si>
  <si>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</si>
  <si>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</si>
  <si>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</si>
  <si>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</si>
  <si>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</si>
  <si>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</si>
  <si>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</si>
  <si>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</si>
  <si>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</si>
  <si>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</si>
  <si>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</si>
  <si>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</si>
  <si>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</si>
  <si>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</si>
  <si>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</si>
  <si>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</si>
  <si>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</si>
  <si>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</si>
  <si>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</si>
  <si>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</si>
  <si>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</si>
  <si>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</si>
  <si>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</si>
  <si>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</si>
  <si>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</si>
  <si>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</si>
  <si>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</si>
  <si>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</si>
  <si>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</si>
  <si>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</si>
  <si>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</si>
  <si>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</si>
  <si>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</si>
  <si>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</si>
  <si>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</si>
  <si>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</si>
  <si>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</si>
  <si>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</si>
  <si>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</si>
  <si>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</si>
  <si>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</si>
  <si>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</si>
  <si>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</si>
  <si>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</si>
  <si>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</si>
  <si>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</si>
  <si>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</si>
  <si>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</si>
  <si>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</si>
  <si>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</si>
  <si>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</si>
  <si>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</si>
  <si>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</si>
  <si>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</si>
  <si>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</si>
  <si>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</si>
  <si>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</si>
  <si>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</si>
  <si>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</si>
  <si>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</si>
  <si>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</si>
  <si>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</si>
  <si>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</si>
  <si>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</si>
  <si>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</si>
  <si>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</si>
  <si>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</si>
  <si>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</si>
  <si>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</si>
  <si>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</si>
  <si>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</si>
  <si>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</si>
  <si>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</si>
  <si>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</si>
  <si>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</si>
  <si>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</si>
  <si>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</si>
  <si>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</si>
  <si>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</si>
  <si>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</si>
  <si>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</si>
  <si>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</si>
  <si>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</si>
  <si>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</si>
  <si>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</si>
  <si>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</si>
  <si>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</si>
  <si>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</si>
  <si>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</si>
  <si>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</si>
  <si>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</si>
  <si>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</si>
  <si>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</si>
  <si>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</si>
  <si>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</si>
  <si>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</si>
  <si>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</si>
  <si>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</si>
  <si>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</si>
  <si>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</si>
  <si>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</si>
  <si>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</si>
  <si>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</si>
  <si>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</si>
  <si>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</si>
  <si>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</si>
  <si>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</si>
  <si>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</si>
  <si>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</si>
  <si>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</si>
  <si>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</si>
  <si>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</si>
  <si>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</si>
  <si>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</si>
  <si>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</si>
  <si>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</si>
  <si>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</si>
  <si>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</si>
  <si>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</si>
  <si>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</si>
  <si>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</si>
  <si>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</si>
  <si>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</si>
  <si>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</si>
  <si>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</si>
  <si>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</si>
  <si>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</si>
  <si>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</si>
  <si>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</si>
  <si>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</si>
  <si>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</si>
  <si>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</si>
  <si>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</si>
  <si>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</si>
  <si>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</si>
  <si>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</si>
  <si>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</si>
  <si>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</si>
  <si>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</si>
  <si>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</si>
  <si>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</si>
  <si>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</si>
  <si>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</si>
  <si>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</si>
  <si>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</si>
  <si>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</si>
  <si>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</si>
  <si>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</si>
  <si>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</si>
  <si>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</si>
  <si>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</si>
  <si>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</si>
  <si>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</si>
  <si>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</si>
  <si>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</si>
  <si>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</si>
  <si>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</si>
  <si>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</si>
  <si>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</si>
  <si>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</si>
  <si>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</si>
  <si>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</si>
  <si>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</si>
  <si>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</si>
  <si>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</si>
  <si>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</si>
  <si>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</si>
  <si>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</si>
  <si>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</si>
  <si>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</si>
  <si>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</si>
  <si>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</si>
  <si>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</si>
  <si>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</si>
  <si>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</si>
  <si>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</si>
  <si>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</si>
  <si>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</si>
  <si>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</si>
  <si>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</si>
  <si>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</si>
  <si>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</si>
  <si>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</si>
  <si>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</si>
  <si>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</si>
  <si>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</si>
  <si>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</si>
  <si>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</si>
  <si>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</si>
  <si>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</si>
  <si>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</si>
  <si>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</si>
  <si>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</si>
  <si>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</si>
  <si>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</si>
  <si>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</si>
  <si>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</si>
  <si>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</si>
  <si>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</si>
  <si>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</si>
  <si>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</si>
  <si>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</si>
  <si>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</si>
  <si>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</si>
  <si>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</si>
  <si>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</si>
  <si>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</si>
  <si>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</si>
  <si>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</si>
  <si>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</si>
  <si>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</si>
  <si>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</si>
  <si>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</si>
  <si>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</si>
  <si>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</si>
  <si>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</si>
  <si>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</si>
  <si>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</si>
  <si>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</si>
  <si>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</si>
  <si>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</si>
  <si>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</si>
  <si>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</si>
  <si>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</si>
  <si>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</si>
  <si>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</si>
  <si>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</si>
  <si>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</si>
  <si>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</si>
  <si>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</si>
  <si>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</si>
  <si>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</si>
  <si>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</si>
  <si>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</si>
  <si>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</si>
  <si>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</si>
  <si>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</si>
  <si>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</si>
  <si>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</si>
  <si>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</si>
  <si>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</si>
  <si>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</si>
  <si>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</si>
  <si>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</si>
  <si>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</si>
  <si>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</si>
  <si>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</si>
  <si>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</si>
  <si>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</si>
  <si>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</si>
  <si>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</si>
  <si>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</si>
  <si>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</si>
  <si>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</si>
  <si>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</si>
  <si>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</si>
  <si>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</si>
  <si>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</si>
  <si>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</si>
  <si>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</si>
  <si>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</si>
  <si>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</si>
  <si>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</si>
  <si>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</si>
  <si>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</si>
  <si>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</si>
  <si>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</si>
  <si>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</si>
  <si>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</si>
  <si>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</si>
  <si>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</si>
  <si>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</si>
  <si>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</si>
  <si>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</si>
  <si>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</si>
  <si>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</si>
  <si>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</si>
  <si>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</si>
  <si>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</si>
  <si>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</si>
  <si>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</si>
  <si>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</si>
  <si>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</si>
  <si>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</si>
  <si>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</si>
  <si>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</si>
  <si>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</si>
  <si>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</si>
  <si>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</si>
  <si>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</si>
  <si>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</si>
  <si>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</si>
  <si>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</si>
  <si>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</si>
  <si>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</si>
  <si>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</si>
  <si>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</si>
  <si>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</si>
  <si>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</si>
  <si>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</si>
  <si>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</si>
  <si>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</si>
  <si>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</si>
  <si>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</si>
  <si>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</si>
  <si>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</si>
  <si>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</si>
  <si>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</si>
  <si>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</si>
  <si>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</si>
  <si>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</si>
  <si>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</si>
  <si>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</si>
  <si>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</si>
  <si>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</si>
  <si>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</si>
  <si>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</si>
  <si>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</si>
  <si>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</si>
  <si>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</si>
  <si>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</si>
  <si>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</si>
  <si>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</si>
  <si>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</si>
  <si>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</si>
  <si>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</si>
  <si>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</si>
  <si>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</si>
  <si>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</si>
  <si>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</si>
  <si>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</si>
  <si>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</si>
  <si>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</si>
  <si>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</si>
  <si>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</si>
  <si>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</si>
  <si>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</si>
  <si>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</si>
  <si>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</si>
  <si>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</si>
  <si>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</si>
  <si>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</si>
  <si>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</si>
  <si>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</si>
  <si>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</si>
  <si>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</si>
  <si>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</si>
  <si>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</si>
  <si>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</si>
  <si>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</si>
  <si>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</si>
  <si>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</si>
  <si>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</si>
  <si>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</si>
  <si>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</si>
  <si>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</si>
  <si>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</si>
  <si>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</si>
  <si>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</si>
  <si>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</si>
  <si>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</si>
  <si>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</si>
  <si>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</si>
  <si>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</si>
  <si>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</si>
  <si>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</si>
  <si>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</si>
  <si>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</si>
  <si>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</si>
  <si>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</si>
  <si>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</si>
  <si>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</si>
  <si>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</si>
  <si>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</si>
  <si>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</si>
  <si>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</si>
  <si>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</si>
  <si>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</si>
  <si>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</si>
  <si>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</si>
  <si>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</si>
  <si>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</si>
  <si>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</si>
  <si>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</si>
  <si>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</si>
  <si>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</si>
  <si>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</si>
  <si>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</si>
  <si>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</si>
  <si>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</si>
  <si>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</si>
  <si>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</si>
  <si>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</si>
  <si>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</si>
  <si>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</si>
  <si>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</si>
  <si>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</si>
  <si>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</si>
  <si>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</si>
  <si>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</si>
  <si>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</si>
  <si>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</si>
  <si>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</si>
  <si>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</si>
  <si>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</si>
  <si>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</si>
  <si>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</si>
  <si>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</si>
  <si>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</si>
  <si>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</si>
  <si>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</si>
  <si>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</si>
  <si>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</si>
  <si>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</si>
  <si>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</si>
  <si>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</si>
  <si>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</si>
  <si>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</si>
  <si>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</si>
  <si>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</si>
  <si>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</si>
  <si>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</si>
  <si>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</si>
  <si>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</si>
  <si>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</si>
  <si>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</si>
  <si>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</si>
  <si>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</si>
  <si>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</si>
  <si>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</si>
  <si>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</si>
  <si>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</si>
  <si>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</si>
  <si>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</si>
  <si>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</si>
  <si>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</si>
  <si>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</si>
  <si>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</si>
  <si>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</si>
  <si>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</si>
  <si>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</si>
  <si>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</si>
  <si>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</si>
  <si>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</si>
  <si>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</si>
  <si>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</si>
  <si>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</si>
  <si>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</si>
  <si>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</si>
  <si>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</si>
  <si>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</si>
  <si>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</si>
  <si>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</si>
  <si>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</si>
  <si>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</si>
  <si>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</si>
  <si>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</si>
  <si>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</si>
  <si>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</si>
  <si>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</si>
  <si>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</si>
  <si>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</si>
  <si>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</si>
  <si>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</si>
  <si>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</si>
  <si>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</si>
  <si>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</si>
  <si>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</si>
  <si>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</si>
  <si>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</si>
  <si>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</si>
  <si>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</si>
  <si>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</si>
  <si>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</si>
  <si>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</si>
  <si>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</si>
  <si>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</si>
  <si>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</si>
  <si>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</si>
  <si>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</si>
  <si>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</si>
  <si>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</si>
  <si>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</si>
  <si>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</si>
  <si>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</si>
  <si>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</si>
  <si>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</si>
  <si>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</si>
  <si>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</si>
  <si>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</si>
  <si>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</si>
  <si>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</si>
  <si>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</si>
  <si>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</si>
  <si>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</si>
  <si>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</si>
  <si>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</si>
  <si>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</si>
  <si>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</si>
  <si>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</si>
  <si>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</si>
  <si>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</si>
  <si>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</si>
  <si>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</si>
  <si>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</si>
  <si>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</si>
  <si>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</si>
  <si>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</si>
  <si>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</si>
  <si>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</si>
  <si>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</si>
  <si>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</si>
  <si>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</si>
  <si>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</si>
  <si>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</si>
  <si>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</si>
  <si>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</si>
  <si>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</si>
  <si>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</si>
  <si>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</si>
  <si>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</si>
  <si>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</si>
  <si>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</si>
  <si>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</si>
  <si>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</si>
  <si>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</si>
  <si>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</si>
  <si>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</si>
  <si>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</si>
  <si>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</si>
  <si>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</si>
  <si>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</si>
  <si>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</si>
  <si>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</si>
  <si>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</si>
  <si>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</si>
  <si>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</si>
  <si>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</si>
  <si>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</si>
  <si>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</si>
  <si>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</si>
  <si>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</si>
  <si>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</si>
  <si>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</si>
  <si>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</si>
  <si>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</si>
  <si>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</si>
  <si>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</si>
  <si>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</si>
  <si>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</si>
  <si>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</si>
  <si>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</si>
  <si>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</si>
  <si>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</si>
  <si>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</si>
  <si>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</si>
  <si>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</si>
  <si>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</si>
  <si>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</si>
  <si>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</si>
  <si>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</si>
  <si>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</si>
  <si>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</si>
  <si>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</si>
  <si>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</si>
  <si>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</si>
  <si>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</si>
  <si>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</si>
  <si>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</si>
  <si>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</si>
  <si>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</si>
  <si>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</si>
  <si>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</si>
  <si>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</si>
  <si>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</si>
  <si>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</si>
  <si>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</si>
  <si>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</si>
  <si>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</si>
  <si>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</si>
  <si>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</si>
  <si>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</si>
  <si>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</si>
  <si>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</si>
  <si>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</si>
  <si>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</si>
  <si>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</si>
  <si>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</si>
  <si>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</si>
  <si>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</si>
  <si>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</si>
  <si>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</si>
  <si>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</si>
  <si>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</si>
  <si>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</si>
  <si>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</si>
  <si>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</si>
  <si>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</si>
  <si>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</si>
  <si>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</si>
  <si>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</si>
  <si>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</si>
  <si>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</si>
  <si>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</si>
  <si>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</si>
  <si>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</si>
  <si>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</si>
  <si>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</si>
  <si>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</si>
  <si>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</si>
  <si>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</si>
  <si>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</si>
  <si>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</si>
  <si>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</si>
  <si>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</si>
  <si>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</si>
  <si>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</si>
  <si>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</si>
  <si>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</si>
  <si>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</si>
  <si>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</si>
  <si>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</si>
  <si>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</si>
  <si>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</si>
  <si>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</si>
  <si>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</si>
  <si>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</si>
  <si>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</si>
  <si>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</si>
  <si>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</si>
  <si>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</si>
  <si>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</si>
  <si>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</si>
  <si>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</si>
  <si>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</si>
  <si>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</si>
  <si>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</si>
  <si>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</si>
  <si>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</si>
  <si>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</si>
  <si>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</si>
  <si>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</si>
  <si>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</si>
  <si>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</si>
  <si>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</si>
  <si>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</si>
  <si>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</si>
  <si>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</si>
  <si>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</si>
  <si>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</si>
  <si>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</si>
  <si>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</si>
  <si>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</si>
  <si>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</si>
  <si>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</si>
  <si>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</si>
  <si>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</si>
  <si>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</si>
  <si>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</si>
  <si>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</si>
  <si>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</si>
  <si>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</si>
  <si>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</si>
  <si>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</si>
  <si>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</si>
  <si>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</si>
  <si>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</si>
  <si>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</si>
  <si>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</si>
  <si>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</si>
  <si>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</si>
  <si>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</si>
  <si>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</si>
  <si>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</si>
  <si>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</si>
  <si>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</si>
  <si>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</si>
  <si>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</si>
  <si>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</si>
  <si>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</si>
  <si>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</si>
  <si>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</si>
  <si>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</si>
  <si>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</si>
  <si>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</si>
  <si>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</si>
  <si>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</si>
  <si>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</si>
  <si>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</si>
  <si>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</si>
  <si>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</si>
  <si>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</si>
  <si>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</si>
  <si>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</si>
  <si>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</si>
  <si>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</si>
  <si>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</si>
  <si>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</si>
  <si>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</si>
  <si>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</si>
  <si>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</si>
  <si>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</si>
  <si>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</si>
  <si>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</si>
  <si>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</si>
  <si>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</si>
  <si>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</si>
  <si>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</si>
  <si>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</si>
  <si>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</si>
  <si>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</si>
  <si>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</si>
  <si>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</si>
  <si>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</si>
  <si>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</si>
  <si>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</si>
  <si>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</si>
  <si>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</si>
  <si>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</si>
  <si>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</si>
  <si>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</si>
  <si>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</si>
  <si>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</si>
  <si>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</si>
  <si>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</si>
  <si>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</si>
  <si>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</si>
  <si>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</si>
  <si>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</si>
  <si>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</si>
  <si>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</si>
  <si>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</si>
  <si>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</si>
  <si>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</si>
  <si>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</si>
  <si>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</si>
  <si>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</si>
  <si>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</si>
  <si>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</si>
  <si>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</si>
  <si>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</si>
  <si>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</si>
  <si>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</si>
  <si>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</si>
  <si>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</si>
  <si>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</si>
  <si>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</si>
  <si>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</si>
  <si>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</si>
  <si>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</si>
  <si>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</si>
  <si>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</si>
  <si>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</si>
  <si>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</si>
  <si>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</si>
  <si>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</si>
  <si>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</si>
  <si>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</si>
  <si>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</si>
  <si>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</si>
  <si>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</si>
  <si>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</si>
  <si>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</si>
  <si>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</si>
  <si>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</si>
  <si>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</si>
  <si>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</si>
  <si>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</si>
  <si>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</si>
  <si>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</si>
  <si>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</si>
  <si>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</si>
  <si>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</si>
  <si>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</si>
  <si>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</si>
  <si>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</si>
  <si>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</si>
  <si>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</si>
  <si>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</si>
  <si>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</si>
  <si>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</si>
  <si>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</si>
  <si>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</si>
  <si>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</si>
  <si>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</si>
  <si>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</si>
  <si>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</si>
  <si>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</si>
  <si>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</si>
  <si>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</si>
  <si>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</si>
  <si>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</si>
  <si>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</si>
  <si>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</si>
  <si>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</si>
  <si>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</si>
  <si>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</si>
  <si>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</si>
  <si>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</si>
  <si>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</si>
  <si>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</si>
  <si>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</si>
  <si>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</si>
  <si>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</si>
  <si>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</si>
  <si>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</si>
  <si>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</si>
  <si>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</si>
  <si>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</si>
  <si>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</si>
  <si>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</si>
  <si>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</si>
  <si>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</si>
  <si>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</si>
  <si>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</si>
  <si>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</si>
  <si>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</si>
  <si>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</si>
  <si>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</si>
  <si>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</si>
  <si>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</si>
  <si>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</si>
  <si>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</si>
  <si>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</si>
  <si>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</si>
  <si>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</si>
  <si>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</si>
  <si>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</si>
  <si>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</si>
  <si>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</si>
  <si>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</si>
  <si>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</si>
  <si>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</si>
  <si>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</si>
  <si>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</si>
  <si>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</si>
  <si>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</si>
  <si>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</si>
  <si>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</si>
  <si>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</si>
  <si>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</si>
  <si>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</si>
  <si>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</si>
  <si>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</si>
  <si>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</si>
  <si>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</si>
  <si>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</si>
  <si>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</si>
  <si>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</si>
  <si>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</si>
  <si>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</si>
  <si>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</si>
  <si>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</si>
  <si>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</si>
  <si>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</si>
  <si>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</si>
  <si>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</si>
  <si>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</si>
  <si>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</si>
  <si>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</si>
  <si>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</si>
  <si>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</si>
  <si>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</si>
  <si>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</si>
  <si>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</si>
  <si>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</si>
  <si>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</si>
  <si>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</si>
  <si>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</si>
  <si>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</si>
  <si>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</si>
  <si>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</si>
  <si>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</si>
  <si>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</si>
  <si>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</si>
  <si>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</si>
  <si>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</si>
  <si>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</si>
  <si>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</si>
  <si>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</si>
  <si>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</si>
  <si>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</si>
  <si>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</si>
  <si>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</si>
  <si>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</si>
  <si>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</si>
  <si>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</si>
  <si>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</si>
  <si>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</si>
  <si>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</si>
  <si>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</si>
  <si>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</si>
  <si>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</si>
  <si>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</si>
  <si>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</si>
  <si>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</si>
  <si>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</si>
  <si>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</si>
  <si>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</si>
  <si>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</si>
  <si>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</si>
  <si>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</si>
  <si>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</si>
  <si>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</si>
  <si>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</si>
  <si>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</si>
  <si>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</si>
  <si>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</si>
  <si>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</si>
  <si>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</si>
  <si>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</si>
  <si>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</si>
  <si>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</si>
  <si>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</si>
  <si>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</si>
  <si>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</si>
  <si>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</si>
  <si>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</si>
  <si>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</si>
  <si>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</si>
  <si>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</si>
  <si>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</si>
  <si>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</si>
  <si>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</si>
  <si>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</si>
  <si>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</si>
  <si>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</si>
  <si>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</si>
  <si>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</si>
  <si>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</si>
  <si>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</si>
  <si>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</si>
  <si>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</si>
  <si>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</si>
  <si>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</si>
  <si>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</si>
  <si>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</si>
  <si>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</si>
  <si>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</si>
  <si>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</si>
  <si>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</si>
  <si>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</si>
  <si>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</si>
  <si>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</si>
  <si>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</si>
  <si>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</si>
  <si>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</si>
  <si>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</si>
  <si>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</si>
  <si>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</si>
  <si>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</si>
  <si>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</si>
  <si>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</si>
  <si>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</si>
  <si>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</si>
  <si>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</si>
  <si>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</si>
  <si>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</si>
  <si>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</si>
  <si>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</si>
  <si>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</si>
  <si>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</si>
  <si>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</si>
  <si>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</si>
  <si>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</si>
  <si>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</si>
  <si>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</si>
  <si>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</si>
  <si>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</si>
  <si>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</si>
  <si>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</si>
  <si>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</si>
  <si>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</si>
  <si>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</si>
  <si>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</si>
  <si>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</si>
  <si>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</si>
  <si>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</si>
  <si>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</si>
  <si>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</si>
  <si>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</si>
  <si>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</si>
  <si>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</si>
  <si>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</si>
  <si>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</si>
  <si>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</si>
  <si>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</si>
  <si>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</si>
  <si>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</si>
  <si>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</si>
  <si>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</si>
  <si>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</si>
  <si>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</si>
  <si>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</si>
  <si>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</si>
  <si>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</si>
  <si>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</si>
  <si>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</si>
  <si>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</si>
  <si>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</si>
  <si>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</si>
  <si>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</si>
  <si>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</si>
  <si>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</si>
  <si>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</si>
  <si>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</si>
  <si>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</si>
  <si>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</si>
  <si>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</si>
  <si>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</si>
  <si>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</si>
  <si>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</si>
  <si>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</si>
  <si>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</si>
  <si>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</si>
  <si>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</si>
  <si>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</si>
  <si>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</si>
  <si>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</si>
  <si>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</si>
  <si>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</si>
  <si>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</si>
  <si>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</si>
  <si>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</si>
  <si>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</si>
  <si>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</si>
  <si>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</si>
  <si>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</si>
  <si>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</si>
  <si>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</si>
  <si>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</si>
  <si>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</si>
  <si>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</si>
  <si>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</si>
  <si>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</si>
  <si>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</si>
  <si>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</si>
  <si>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</si>
  <si>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</si>
  <si>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</si>
  <si>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</si>
  <si>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</si>
  <si>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</si>
  <si>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</si>
  <si>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</si>
  <si>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</si>
  <si>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</si>
  <si>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</si>
  <si>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</si>
  <si>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</si>
  <si>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</si>
  <si>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</si>
  <si>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</si>
  <si>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</si>
  <si>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</si>
  <si>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</si>
  <si>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</si>
  <si>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</si>
  <si>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</si>
  <si>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</si>
  <si>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</si>
  <si>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</si>
  <si>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</si>
  <si>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</si>
  <si>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</si>
  <si>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</si>
  <si>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</si>
  <si>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</si>
  <si>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</si>
  <si>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</si>
  <si>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</si>
  <si>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</si>
  <si>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</si>
  <si>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</si>
  <si>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</si>
  <si>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</si>
  <si>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</si>
  <si>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</si>
  <si>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</si>
  <si>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</si>
  <si>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</si>
  <si>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</si>
  <si>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</si>
  <si>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</si>
  <si>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</si>
  <si>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</si>
  <si>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</si>
  <si>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</si>
  <si>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</si>
  <si>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</si>
  <si>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</si>
  <si>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</si>
  <si>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</si>
  <si>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</si>
  <si>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</si>
  <si>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</si>
  <si>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</si>
  <si>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</si>
  <si>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</si>
  <si>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</si>
  <si>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</si>
  <si>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</si>
  <si>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</si>
  <si>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</si>
  <si>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</si>
  <si>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</si>
  <si>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</si>
  <si>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</si>
  <si>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</si>
  <si>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</si>
  <si>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</si>
  <si>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</si>
  <si>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</si>
  <si>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</si>
  <si>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</si>
  <si>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</si>
  <si>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</si>
  <si>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</si>
  <si>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</si>
  <si>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</si>
  <si>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</si>
  <si>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</si>
  <si>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</si>
  <si>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</si>
  <si>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</si>
  <si>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</si>
  <si>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</si>
  <si>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</si>
  <si>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</si>
  <si>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</si>
  <si>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</si>
  <si>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</si>
  <si>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</si>
  <si>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</si>
  <si>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</si>
  <si>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</si>
  <si>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</si>
  <si>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</si>
  <si>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</si>
  <si>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</si>
  <si>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</si>
  <si>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</si>
  <si>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</si>
  <si>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</si>
  <si>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</si>
  <si>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</si>
  <si>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</si>
  <si>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</si>
  <si>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</si>
  <si>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</si>
  <si>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</si>
  <si>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</si>
  <si>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</si>
  <si>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</si>
  <si>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</si>
  <si>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</si>
  <si>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</si>
  <si>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</si>
  <si>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</si>
  <si>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</si>
  <si>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</si>
  <si>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</si>
  <si>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</si>
  <si>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</si>
  <si>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</si>
  <si>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</si>
  <si>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</si>
  <si>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</si>
  <si>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</si>
  <si>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</si>
  <si>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</si>
  <si>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</si>
  <si>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</si>
  <si>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</si>
  <si>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</si>
  <si>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</si>
  <si>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</si>
  <si>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</si>
  <si>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</si>
  <si>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</si>
  <si>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</si>
  <si>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</si>
  <si>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</si>
  <si>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</si>
  <si>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</si>
  <si>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</si>
  <si>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</si>
  <si>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</si>
  <si>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</si>
  <si>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</si>
  <si>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</si>
  <si>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</si>
  <si>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</si>
  <si>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</si>
  <si>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</si>
  <si>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</si>
  <si>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</si>
  <si>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</si>
  <si>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</si>
  <si>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</si>
  <si>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</si>
  <si>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</si>
  <si>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</si>
  <si>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</si>
  <si>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</si>
  <si>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</si>
  <si>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</si>
  <si>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</si>
  <si>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</si>
  <si>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</si>
  <si>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</si>
  <si>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</si>
  <si>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</si>
  <si>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</si>
  <si>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</si>
  <si>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</si>
  <si>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</si>
  <si>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</si>
  <si>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</si>
  <si>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</si>
  <si>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</si>
  <si>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</si>
  <si>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</si>
  <si>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</si>
  <si>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</si>
  <si>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</si>
  <si>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</si>
  <si>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</si>
  <si>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</si>
  <si>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</si>
  <si>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</si>
  <si>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</si>
  <si>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</si>
  <si>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</si>
  <si>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</si>
  <si>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</si>
  <si>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</si>
  <si>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</si>
  <si>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</si>
  <si>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</si>
  <si>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</si>
  <si>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</si>
  <si>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</si>
  <si>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</si>
  <si>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</si>
  <si>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</si>
  <si>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</si>
  <si>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</si>
  <si>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</si>
  <si>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</si>
  <si>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</si>
  <si>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</si>
  <si>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</si>
  <si>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</si>
  <si>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</si>
  <si>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</si>
  <si>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</si>
  <si>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</si>
  <si>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</si>
  <si>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</si>
  <si>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</si>
  <si>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</si>
  <si>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</si>
  <si>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</si>
  <si>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</si>
  <si>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</si>
  <si>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</si>
  <si>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</si>
  <si>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</si>
  <si>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</si>
  <si>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</si>
  <si>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</si>
  <si>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</si>
  <si>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</si>
  <si>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</si>
  <si>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</si>
  <si>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</si>
  <si>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</si>
  <si>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</si>
  <si>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</si>
  <si>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</si>
  <si>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</si>
  <si>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</si>
  <si>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</si>
  <si>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</si>
  <si>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</si>
  <si>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</si>
  <si>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</si>
  <si>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</si>
  <si>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</si>
  <si>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</si>
  <si>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</si>
  <si>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</si>
  <si>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</si>
  <si>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</si>
  <si>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</si>
  <si>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</si>
  <si>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</si>
  <si>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</si>
  <si>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</si>
  <si>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</si>
  <si>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</si>
  <si>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</si>
  <si>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</si>
  <si>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</si>
  <si>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</si>
  <si>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</si>
  <si>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</si>
  <si>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</si>
  <si>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</si>
  <si>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</si>
  <si>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</si>
  <si>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</si>
  <si>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</si>
  <si>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</si>
  <si>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</si>
  <si>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</si>
  <si>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</si>
  <si>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</si>
  <si>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</si>
  <si>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</si>
  <si>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</si>
  <si>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</si>
  <si>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</si>
  <si>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</si>
  <si>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</si>
  <si>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</si>
  <si>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</si>
  <si>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</si>
  <si>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</si>
  <si>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</si>
  <si>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</si>
  <si>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</si>
  <si>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</si>
  <si>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</si>
  <si>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</si>
  <si>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</si>
  <si>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</si>
  <si>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</si>
  <si>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</si>
  <si>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</si>
  <si>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</si>
  <si>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</si>
  <si>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</si>
  <si>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</si>
  <si>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</si>
  <si>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</si>
  <si>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</si>
  <si>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</si>
  <si>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</si>
  <si>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</si>
  <si>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</si>
  <si>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</si>
  <si>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</si>
  <si>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</si>
  <si>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</si>
  <si>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</si>
  <si>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</si>
  <si>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</si>
  <si>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</si>
  <si>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</si>
  <si>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</si>
  <si>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</si>
  <si>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</si>
  <si>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</si>
  <si>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</si>
  <si>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</si>
  <si>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</si>
  <si>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</si>
  <si>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</si>
  <si>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</si>
  <si>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</si>
  <si>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</si>
  <si>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</si>
  <si>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</si>
  <si>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</si>
  <si>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</si>
  <si>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</si>
  <si>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</si>
  <si>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</si>
  <si>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</si>
  <si>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</si>
  <si>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</si>
  <si>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</si>
  <si>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</si>
  <si>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</si>
  <si>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</si>
  <si>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</si>
  <si>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</si>
  <si>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</si>
  <si>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</si>
  <si>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</si>
  <si>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</si>
  <si>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</si>
  <si>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</si>
  <si>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</si>
  <si>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</si>
  <si>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</si>
  <si>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</si>
  <si>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</si>
  <si>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</si>
  <si>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</si>
  <si>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</si>
  <si>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</si>
  <si>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</si>
  <si>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</si>
  <si>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</si>
  <si>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</si>
  <si>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</si>
  <si>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</si>
  <si>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</si>
  <si>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</si>
  <si>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</si>
  <si>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</si>
  <si>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</si>
  <si>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</si>
  <si>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</si>
  <si>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</si>
  <si>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</si>
  <si>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</si>
  <si>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</si>
  <si>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</si>
  <si>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</si>
  <si>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</si>
  <si>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</si>
  <si>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</si>
  <si>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</si>
  <si>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</si>
  <si>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</si>
  <si>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</si>
  <si>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</si>
  <si>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</si>
  <si>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</si>
  <si>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</si>
  <si>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</si>
  <si>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</si>
  <si>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</si>
  <si>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</si>
  <si>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</si>
  <si>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</si>
  <si>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</si>
  <si>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</si>
  <si>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</si>
  <si>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</si>
  <si>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</si>
  <si>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</si>
  <si>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</si>
  <si>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</si>
  <si>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</si>
  <si>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</si>
  <si>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</si>
  <si>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</si>
  <si>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</si>
  <si>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</si>
  <si>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</si>
  <si>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</si>
  <si>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</si>
  <si>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</si>
  <si>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</si>
  <si>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</si>
  <si>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</si>
  <si>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</si>
  <si>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</si>
  <si>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</si>
  <si>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</si>
  <si>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</si>
  <si>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</si>
  <si>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</si>
  <si>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</si>
  <si>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</si>
  <si>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</si>
  <si>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</si>
  <si>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</si>
  <si>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</si>
  <si>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</si>
  <si>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</si>
  <si>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</si>
  <si>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</si>
  <si>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</si>
  <si>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</si>
  <si>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</si>
  <si>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</si>
  <si>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</si>
  <si>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</si>
  <si>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</si>
  <si>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</si>
  <si>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</si>
  <si>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</si>
  <si>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</si>
  <si>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</si>
  <si>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</si>
  <si>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</si>
  <si>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</si>
  <si>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</si>
  <si>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</si>
  <si>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</si>
  <si>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</si>
  <si>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</si>
  <si>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</si>
  <si>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</si>
  <si>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</si>
  <si>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</si>
  <si>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</si>
  <si>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</si>
  <si>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</si>
  <si>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</si>
  <si>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</si>
  <si>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</si>
  <si>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</si>
  <si>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</si>
  <si>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</si>
  <si>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</si>
  <si>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</si>
  <si>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</si>
  <si>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</si>
  <si>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</si>
  <si>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</si>
  <si>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</si>
  <si>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</si>
  <si>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</si>
  <si>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</si>
  <si>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</si>
  <si>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</si>
  <si>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</si>
  <si>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</si>
  <si>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</si>
  <si>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</si>
  <si>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</si>
  <si>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</si>
  <si>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</si>
  <si>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</si>
  <si>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</si>
  <si>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</si>
  <si>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</si>
  <si>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</si>
  <si>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</si>
  <si>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</si>
  <si>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</si>
  <si>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</si>
  <si>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</si>
  <si>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</si>
  <si>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</si>
  <si>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</si>
  <si>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</si>
  <si>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</si>
  <si>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</si>
  <si>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</si>
  <si>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</si>
  <si>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</si>
  <si>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</si>
  <si>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</si>
  <si>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</si>
  <si>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</si>
  <si>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</si>
  <si>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</si>
  <si>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</si>
  <si>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</si>
  <si>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</si>
  <si>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</si>
  <si>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</si>
  <si>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</si>
  <si>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</si>
  <si>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</si>
  <si>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</si>
  <si>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</si>
  <si>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</si>
  <si>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</si>
  <si>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</si>
  <si>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</si>
  <si>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</si>
  <si>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</si>
  <si>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</si>
  <si>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</si>
  <si>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</si>
  <si>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</si>
  <si>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</si>
  <si>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</si>
  <si>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</si>
  <si>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</si>
  <si>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</si>
  <si>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</si>
  <si>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</si>
  <si>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</si>
  <si>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</si>
  <si>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</si>
  <si>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</si>
  <si>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</si>
  <si>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</si>
  <si>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</si>
  <si>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</si>
  <si>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</si>
  <si>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</si>
  <si>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</si>
  <si>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</si>
  <si>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</si>
  <si>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</si>
  <si>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</si>
  <si>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</si>
  <si>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</si>
  <si>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</si>
  <si>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</si>
  <si>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</si>
  <si>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</si>
  <si>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</si>
  <si>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</si>
  <si>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</si>
  <si>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</si>
  <si>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</si>
  <si>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</si>
  <si>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</si>
  <si>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</si>
  <si>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</si>
  <si>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</si>
  <si>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</si>
  <si>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</si>
  <si>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</si>
  <si>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</si>
  <si>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</si>
  <si>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</si>
  <si>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</si>
  <si>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</si>
  <si>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</si>
  <si>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</si>
  <si>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</si>
  <si>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</si>
  <si>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</si>
  <si>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</si>
  <si>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</si>
  <si>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</si>
  <si>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</si>
  <si>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</si>
  <si>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</si>
  <si>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</si>
  <si>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</si>
  <si>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</si>
  <si>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</si>
  <si>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</si>
  <si>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</si>
  <si>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</si>
  <si>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</si>
  <si>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</si>
  <si>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</si>
  <si>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</si>
  <si>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</si>
  <si>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</si>
  <si>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</si>
  <si>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</si>
  <si>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</si>
  <si>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</si>
  <si>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</si>
  <si>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</si>
  <si>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</si>
  <si>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</si>
  <si>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</si>
  <si>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</si>
  <si>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</si>
  <si>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</si>
  <si>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</si>
  <si>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</si>
  <si>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</si>
  <si>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</si>
  <si>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</si>
  <si>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</si>
  <si>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</si>
  <si>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</si>
  <si>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</si>
  <si>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</si>
  <si>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</si>
  <si>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</si>
  <si>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</si>
  <si>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</si>
  <si>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</si>
  <si>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</si>
  <si>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</si>
  <si>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</si>
  <si>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</si>
  <si>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</si>
  <si>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</si>
  <si>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</si>
  <si>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</si>
  <si>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</si>
  <si>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</si>
  <si>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</si>
  <si>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</si>
  <si>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</si>
  <si>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</si>
  <si>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</si>
  <si>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</si>
  <si>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</si>
  <si>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</si>
  <si>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</si>
  <si>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</si>
  <si>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</si>
  <si>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</si>
  <si>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</si>
  <si>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</si>
  <si>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</si>
  <si>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</si>
  <si>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</si>
  <si>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</si>
  <si>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</si>
  <si>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</si>
  <si>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</si>
  <si>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</si>
  <si>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</si>
  <si>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</si>
  <si>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</si>
  <si>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</si>
  <si>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</si>
  <si>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</si>
  <si>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</si>
  <si>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</si>
  <si>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</si>
  <si>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</si>
  <si>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</si>
  <si>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</si>
  <si>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</si>
  <si>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</si>
  <si>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</si>
  <si>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</si>
  <si>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</si>
  <si>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</si>
  <si>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</si>
  <si>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</si>
  <si>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</si>
  <si>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</si>
  <si>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</si>
  <si>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</si>
  <si>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</si>
  <si>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</si>
  <si>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</si>
  <si>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</si>
  <si>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</si>
  <si>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</si>
  <si>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</si>
  <si>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</si>
  <si>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</si>
  <si>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</si>
  <si>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</si>
  <si>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</si>
  <si>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</si>
  <si>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</si>
  <si>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</si>
  <si>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</si>
  <si>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</si>
  <si>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</si>
  <si>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</si>
  <si>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</si>
  <si>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</si>
  <si>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</si>
  <si>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</si>
  <si>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</si>
  <si>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</si>
  <si>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</si>
  <si>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</si>
  <si>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</si>
  <si>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</si>
  <si>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</si>
  <si>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</si>
  <si>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</si>
  <si>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</si>
  <si>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</si>
  <si>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</si>
  <si>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</si>
  <si>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</si>
  <si>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</si>
  <si>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</si>
  <si>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</si>
  <si>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</si>
  <si>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</si>
  <si>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</si>
  <si>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</si>
  <si>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</si>
  <si>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</si>
  <si>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</si>
  <si>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</si>
  <si>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</si>
  <si>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</si>
  <si>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</si>
  <si>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</si>
  <si>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</si>
  <si>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</si>
  <si>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</si>
  <si>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</si>
  <si>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</si>
  <si>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</si>
  <si>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</si>
  <si>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</si>
  <si>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</si>
  <si>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</si>
  <si>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</si>
  <si>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</si>
  <si>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</si>
  <si>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</si>
  <si>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</si>
  <si>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</si>
  <si>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</si>
  <si>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</si>
  <si>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</si>
  <si>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</si>
  <si>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</si>
  <si>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</si>
  <si>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</si>
  <si>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</si>
  <si>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</si>
  <si>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</si>
  <si>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</si>
  <si>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</si>
  <si>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</si>
  <si>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</si>
  <si>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</si>
  <si>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</si>
  <si>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</si>
  <si>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</si>
  <si>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</si>
  <si>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</si>
  <si>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</si>
  <si>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</si>
  <si>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</si>
  <si>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</si>
  <si>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</si>
  <si>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</si>
  <si>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</si>
  <si>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</si>
  <si>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</si>
  <si>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</si>
  <si>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</si>
  <si>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</si>
  <si>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</si>
  <si>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</si>
  <si>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</si>
  <si>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</si>
  <si>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</si>
  <si>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</si>
  <si>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</si>
  <si>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</si>
  <si>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</si>
  <si>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</si>
  <si>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</si>
  <si>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</si>
  <si>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</si>
  <si>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</si>
  <si>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</si>
  <si>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</si>
  <si>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</si>
  <si>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</si>
  <si>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</si>
  <si>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</si>
  <si>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</si>
  <si>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</si>
  <si>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</si>
  <si>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</si>
  <si>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</si>
  <si>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</si>
  <si>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</si>
  <si>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</si>
  <si>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</si>
  <si>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</si>
  <si>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</si>
  <si>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</si>
  <si>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</si>
  <si>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</si>
  <si>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</si>
  <si>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</si>
  <si>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</si>
  <si>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</si>
  <si>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</si>
  <si>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</si>
  <si>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</si>
  <si>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</si>
  <si>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</si>
  <si>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</si>
  <si>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</si>
  <si>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</si>
  <si>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</si>
  <si>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</si>
  <si>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</si>
  <si>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</si>
  <si>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</si>
  <si>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</si>
  <si>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</si>
  <si>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</si>
  <si>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</si>
  <si>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</si>
  <si>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</si>
  <si>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</si>
  <si>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</si>
  <si>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</si>
  <si>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</si>
  <si>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</si>
  <si>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</si>
  <si>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</si>
  <si>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</si>
  <si>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</si>
  <si>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</si>
  <si>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</si>
  <si>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</si>
  <si>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</si>
  <si>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</si>
  <si>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</si>
  <si>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</si>
  <si>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</si>
  <si>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</si>
  <si>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</si>
  <si>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</si>
  <si>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</si>
  <si>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</si>
  <si>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</si>
  <si>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</si>
  <si>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</si>
  <si>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</si>
  <si>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</si>
  <si>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</si>
  <si>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</si>
  <si>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</si>
  <si>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</si>
  <si>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</si>
  <si>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</si>
  <si>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</si>
  <si>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</si>
  <si>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</si>
  <si>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</si>
  <si>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</si>
  <si>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</si>
  <si>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</si>
  <si>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</si>
  <si>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</si>
  <si>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</si>
  <si>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</si>
  <si>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</si>
  <si>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</si>
  <si>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</si>
  <si>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</si>
  <si>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</si>
  <si>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</si>
  <si>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</si>
  <si>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</si>
  <si>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</si>
  <si>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</si>
  <si>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</si>
  <si>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</si>
  <si>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</si>
  <si>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</si>
  <si>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</si>
  <si>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</si>
  <si>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</si>
  <si>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</si>
  <si>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</si>
  <si>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</si>
  <si>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</si>
  <si>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</si>
  <si>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</si>
  <si>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</si>
  <si>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</si>
  <si>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</si>
  <si>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</si>
  <si>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</si>
  <si>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</si>
  <si>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</si>
  <si>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</si>
  <si>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</si>
  <si>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</si>
  <si>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</si>
  <si>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</si>
  <si>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</si>
  <si>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</si>
  <si>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</si>
  <si>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</si>
  <si>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</si>
  <si>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</si>
  <si>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</si>
  <si>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</si>
  <si>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</si>
  <si>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</si>
  <si>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</si>
  <si>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</si>
  <si>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</si>
  <si>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</si>
  <si>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</si>
  <si>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</si>
  <si>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</si>
  <si>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</si>
  <si>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</si>
  <si>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</si>
  <si>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</si>
  <si>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</si>
  <si>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</si>
  <si>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</si>
  <si>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</si>
  <si>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</si>
  <si>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</si>
  <si>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</si>
  <si>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</si>
  <si>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</si>
  <si>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</si>
  <si>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</si>
  <si>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</si>
  <si>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</si>
  <si>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</si>
  <si>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</si>
  <si>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</si>
  <si>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</si>
  <si>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</si>
  <si>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</si>
  <si>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</si>
  <si>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</si>
  <si>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</si>
  <si>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</si>
  <si>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</si>
  <si>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</si>
  <si>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</si>
  <si>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</si>
  <si>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</si>
  <si>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</si>
  <si>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</si>
  <si>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</si>
  <si>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</si>
  <si>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</si>
  <si>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</si>
  <si>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</si>
  <si>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</si>
  <si>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</si>
  <si>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</si>
  <si>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</si>
  <si>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</si>
  <si>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</si>
  <si>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</si>
  <si>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</si>
  <si>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</si>
  <si>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</si>
  <si>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</si>
  <si>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</si>
  <si>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</si>
  <si>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</si>
  <si>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</si>
  <si>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</si>
  <si>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</si>
  <si>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</si>
  <si>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</si>
  <si>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</si>
  <si>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</si>
  <si>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</si>
  <si>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</si>
  <si>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</si>
  <si>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</si>
  <si>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</si>
  <si>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</si>
  <si>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</si>
  <si>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</si>
  <si>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</si>
  <si>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</si>
  <si>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</si>
  <si>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</si>
  <si>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</si>
  <si>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</si>
  <si>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</si>
  <si>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</si>
  <si>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</si>
  <si>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</si>
  <si>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</si>
  <si>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</si>
  <si>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</si>
  <si>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</si>
  <si>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</si>
  <si>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</si>
  <si>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</si>
  <si>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</si>
  <si>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</si>
  <si>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</si>
  <si>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</si>
  <si>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</si>
  <si>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</si>
  <si>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</si>
  <si>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</si>
  <si>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</si>
  <si>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</si>
  <si>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</si>
  <si>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</si>
  <si>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</si>
  <si>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</si>
  <si>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</si>
  <si>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</si>
  <si>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</si>
  <si>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</si>
  <si>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</si>
  <si>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</si>
  <si>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</si>
  <si>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</si>
  <si>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</si>
  <si>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</si>
  <si>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</si>
  <si>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</si>
  <si>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</si>
  <si>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</si>
  <si>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</si>
  <si>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</si>
  <si>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</si>
  <si>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</si>
  <si>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</si>
  <si>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</si>
  <si>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</si>
  <si>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</si>
  <si>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</si>
  <si>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</si>
  <si>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</si>
  <si>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</si>
  <si>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</si>
  <si>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</si>
  <si>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</si>
  <si>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</si>
  <si>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</si>
  <si>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</si>
  <si>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</si>
  <si>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</si>
  <si>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</si>
  <si>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</si>
  <si>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</si>
  <si>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</si>
  <si>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</si>
  <si>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</si>
  <si>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</si>
  <si>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</si>
  <si>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</si>
  <si>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</si>
  <si>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</si>
  <si>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</si>
  <si>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</si>
  <si>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</si>
  <si>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</si>
  <si>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</si>
  <si>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</si>
  <si>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</si>
  <si>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</si>
  <si>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</si>
  <si>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</si>
  <si>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</si>
  <si>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</si>
  <si>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</si>
  <si>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</si>
  <si>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</si>
  <si>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</si>
  <si>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</si>
  <si>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</si>
  <si>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</si>
  <si>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</si>
  <si>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</si>
  <si>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</si>
  <si>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</si>
  <si>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</si>
  <si>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</si>
  <si>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</si>
  <si>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</si>
  <si>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</si>
  <si>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</si>
  <si>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</si>
  <si>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</si>
  <si>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</si>
  <si>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</si>
  <si>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</si>
  <si>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</si>
  <si>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</si>
  <si>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</si>
  <si>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</si>
  <si>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</si>
  <si>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</si>
  <si>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</si>
  <si>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</si>
  <si>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</si>
  <si>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</si>
  <si>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</si>
  <si>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</si>
  <si>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</si>
  <si>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</si>
  <si>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</si>
  <si>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</si>
  <si>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</si>
  <si>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</si>
  <si>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</si>
  <si>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</si>
  <si>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</si>
  <si>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</si>
  <si>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</si>
  <si>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</si>
  <si>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</si>
  <si>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</si>
  <si>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</si>
  <si>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</si>
  <si>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</si>
  <si>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</si>
  <si>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</si>
  <si>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</si>
  <si>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</si>
  <si>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</si>
  <si>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</si>
  <si>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</si>
  <si>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</si>
  <si>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</si>
  <si>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</si>
  <si>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</si>
  <si>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</si>
  <si>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</si>
  <si>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</si>
  <si>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</si>
  <si>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</si>
  <si>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</si>
  <si>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</si>
  <si>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</si>
  <si>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</si>
  <si>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</si>
  <si>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</si>
  <si>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</si>
  <si>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</si>
  <si>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</si>
  <si>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</si>
  <si>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</si>
  <si>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</si>
  <si>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</si>
  <si>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</si>
  <si>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</si>
  <si>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</si>
  <si>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</si>
  <si>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</si>
  <si>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</si>
  <si>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</si>
  <si>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</si>
  <si>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</si>
  <si>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</si>
  <si>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</si>
  <si>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</si>
  <si>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</si>
  <si>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</si>
  <si>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</si>
  <si>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</si>
  <si>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</si>
  <si>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</si>
  <si>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</si>
  <si>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</si>
  <si>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</si>
  <si>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</si>
  <si>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</si>
  <si>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</si>
  <si>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</si>
  <si>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</si>
  <si>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</si>
  <si>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</si>
  <si>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</si>
  <si>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</si>
  <si>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</si>
  <si>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</si>
  <si>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</si>
  <si>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</si>
  <si>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</si>
  <si>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</si>
  <si>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</si>
  <si>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</si>
  <si>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</si>
  <si>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</si>
  <si>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</si>
  <si>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</si>
  <si>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</si>
  <si>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</si>
  <si>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</si>
  <si>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</si>
  <si>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</si>
  <si>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</si>
  <si>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</si>
  <si>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</si>
  <si>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</si>
  <si>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</si>
  <si>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</si>
  <si>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</si>
  <si>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</si>
  <si>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</si>
  <si>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</si>
  <si>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</si>
  <si>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</si>
  <si>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</si>
  <si>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</si>
  <si>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</si>
  <si>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</si>
  <si>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</si>
  <si>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</si>
  <si>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</si>
  <si>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</si>
  <si>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</si>
  <si>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</si>
  <si>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</si>
  <si>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</si>
  <si>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</si>
  <si>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</si>
  <si>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</si>
  <si>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</si>
  <si>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</si>
  <si>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</si>
  <si>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</si>
  <si>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</si>
  <si>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</si>
  <si>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</si>
  <si>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</si>
  <si>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</si>
  <si>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</si>
  <si>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</si>
  <si>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</si>
  <si>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</si>
  <si>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</si>
  <si>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</si>
  <si>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</si>
  <si>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</si>
  <si>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</si>
  <si>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</si>
  <si>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</si>
  <si>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</si>
  <si>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</si>
  <si>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</si>
  <si>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</si>
  <si>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</si>
  <si>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</si>
  <si>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</si>
  <si>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</si>
  <si>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</si>
  <si>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</si>
  <si>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</si>
  <si>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</si>
  <si>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</si>
  <si>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</si>
  <si>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</si>
  <si>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</si>
  <si>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</si>
  <si>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</si>
  <si>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</si>
  <si>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</si>
  <si>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</si>
  <si>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</si>
  <si>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</si>
  <si>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</si>
  <si>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</si>
  <si>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</si>
  <si>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</si>
  <si>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</si>
  <si>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</si>
  <si>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</si>
  <si>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</si>
  <si>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</si>
  <si>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</si>
  <si>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</si>
  <si>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</si>
  <si>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</si>
  <si>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</si>
  <si>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</si>
  <si>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</si>
  <si>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</si>
  <si>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</si>
  <si>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</si>
  <si>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</si>
  <si>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</si>
  <si>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</si>
  <si>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</si>
  <si>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</si>
  <si>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</si>
  <si>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</si>
  <si>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</si>
  <si>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</si>
  <si>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</si>
  <si>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</si>
  <si>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</si>
  <si>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</si>
  <si>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</si>
  <si>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</si>
  <si>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</si>
  <si>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</si>
  <si>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</si>
  <si>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</si>
  <si>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</si>
  <si>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</si>
  <si>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</si>
  <si>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</si>
  <si>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</si>
  <si>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</si>
  <si>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</si>
  <si>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</si>
  <si>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</si>
  <si>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</si>
  <si>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</si>
  <si>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</si>
  <si>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</si>
  <si>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</si>
  <si>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</si>
  <si>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</si>
  <si>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</si>
  <si>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</si>
  <si>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</si>
  <si>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</si>
  <si>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</si>
  <si>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</si>
  <si>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</si>
  <si>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</si>
  <si>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</si>
  <si>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</si>
  <si>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</si>
  <si>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</si>
  <si>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</si>
  <si>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</si>
  <si>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</si>
  <si>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</si>
  <si>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</si>
  <si>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</si>
  <si>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</si>
  <si>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</si>
  <si>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</si>
  <si>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</si>
  <si>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</si>
  <si>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</si>
  <si>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</si>
  <si>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</si>
  <si>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</si>
  <si>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</si>
  <si>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</si>
  <si>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</si>
  <si>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</si>
  <si>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</si>
  <si>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</si>
  <si>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</si>
  <si>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</si>
  <si>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</si>
  <si>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</si>
  <si>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</si>
  <si>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</si>
  <si>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</si>
  <si>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</si>
  <si>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</si>
  <si>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</si>
  <si>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</si>
  <si>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</si>
  <si>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</si>
  <si>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</si>
  <si>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</si>
  <si>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</si>
  <si>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</si>
  <si>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</si>
  <si>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</si>
  <si>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</si>
  <si>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</si>
  <si>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</si>
  <si>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</si>
  <si>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</si>
  <si>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</si>
  <si>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</si>
  <si>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</si>
  <si>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</si>
  <si>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</si>
  <si>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</si>
  <si>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</si>
  <si>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</si>
  <si>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</si>
  <si>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</si>
  <si>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</si>
  <si>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</si>
  <si>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</si>
  <si>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</si>
  <si>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</si>
  <si>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</si>
  <si>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</si>
  <si>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</si>
  <si>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</si>
  <si>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</si>
  <si>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</si>
  <si>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</si>
  <si>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</si>
  <si>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</si>
  <si>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</si>
  <si>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</si>
  <si>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</si>
  <si>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</si>
  <si>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</si>
  <si>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</si>
  <si>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</si>
  <si>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</si>
  <si>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</si>
  <si>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</si>
  <si>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</si>
  <si>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</si>
  <si>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</si>
  <si>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</si>
  <si>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</si>
  <si>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</si>
  <si>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</si>
  <si>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</si>
  <si>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</si>
  <si>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</si>
  <si>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</si>
  <si>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</si>
  <si>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</si>
  <si>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</si>
  <si>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</si>
  <si>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</si>
  <si>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</si>
  <si>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</si>
  <si>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</si>
  <si>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</si>
  <si>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</si>
  <si>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</si>
  <si>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</si>
  <si>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</si>
  <si>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</si>
  <si>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</si>
  <si>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</si>
  <si>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</si>
  <si>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</si>
  <si>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</si>
  <si>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</si>
  <si>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</si>
  <si>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</si>
  <si>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</si>
  <si>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</si>
  <si>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</si>
  <si>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</si>
  <si>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</si>
  <si>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</si>
  <si>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</si>
  <si>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</si>
  <si>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</si>
  <si>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</si>
  <si>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</si>
  <si>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</si>
  <si>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</si>
  <si>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</si>
  <si>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</si>
  <si>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</si>
  <si>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</si>
  <si>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</si>
  <si>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</si>
  <si>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</si>
  <si>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</si>
  <si>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</si>
  <si>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</si>
  <si>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</si>
  <si>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</si>
  <si>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</si>
  <si>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</si>
  <si>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</si>
  <si>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</si>
  <si>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</si>
  <si>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</si>
  <si>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</si>
  <si>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</si>
  <si>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</si>
  <si>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</si>
  <si>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</si>
  <si>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</si>
  <si>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</si>
  <si>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</si>
  <si>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</si>
  <si>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</si>
  <si>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</si>
  <si>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</si>
  <si>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</si>
  <si>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</si>
  <si>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</si>
  <si>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</si>
  <si>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</si>
  <si>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</si>
  <si>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</si>
  <si>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</si>
  <si>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</si>
  <si>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</si>
  <si>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</si>
  <si>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</si>
  <si>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</si>
  <si>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</si>
  <si>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</si>
  <si>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</si>
  <si>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</si>
  <si>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</si>
  <si>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</si>
  <si>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</si>
  <si>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</si>
  <si>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</si>
  <si>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</si>
  <si>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</si>
  <si>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</si>
  <si>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</si>
  <si>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</si>
  <si>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</si>
  <si>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</si>
  <si>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</si>
  <si>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</si>
  <si>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</si>
  <si>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</si>
  <si>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</si>
  <si>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</si>
  <si>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</si>
  <si>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</si>
  <si>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</si>
  <si>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</si>
  <si>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</si>
  <si>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</si>
  <si>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</si>
  <si>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</si>
  <si>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</si>
  <si>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</si>
  <si>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</si>
  <si>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</si>
  <si>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</si>
  <si>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</si>
  <si>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</si>
  <si>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</si>
  <si>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</si>
  <si>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</si>
  <si>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</si>
  <si>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</si>
  <si>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</si>
  <si>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</si>
  <si>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</si>
  <si>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</si>
  <si>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</si>
  <si>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</si>
  <si>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</si>
  <si>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</si>
  <si>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</si>
  <si>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</si>
  <si>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</si>
  <si>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</si>
  <si>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</si>
  <si>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</si>
  <si>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</si>
  <si>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</si>
  <si>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</si>
  <si>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</si>
  <si>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</si>
  <si>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</si>
  <si>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</si>
  <si>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</si>
  <si>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</si>
  <si>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</si>
  <si>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</si>
  <si>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</si>
  <si>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</si>
  <si>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</si>
  <si>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</si>
  <si>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</si>
  <si>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</si>
  <si>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</si>
  <si>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</si>
  <si>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</si>
  <si>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</si>
  <si>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</si>
  <si>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</si>
  <si>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</si>
  <si>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</si>
  <si>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</si>
  <si>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</si>
  <si>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</si>
  <si>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</si>
  <si>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</si>
  <si>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</si>
  <si>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</si>
  <si>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</si>
  <si>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</si>
  <si>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</si>
  <si>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</si>
  <si>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</si>
  <si>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</si>
  <si>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</si>
  <si>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</si>
  <si>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</si>
  <si>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</si>
  <si>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</si>
  <si>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</si>
  <si>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</si>
  <si>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</si>
  <si>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</si>
  <si>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</si>
  <si>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</si>
  <si>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</si>
  <si>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</si>
  <si>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</si>
  <si>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</si>
  <si>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</si>
  <si>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</si>
  <si>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</si>
  <si>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</si>
  <si>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</si>
  <si>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</si>
  <si>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</si>
  <si>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</si>
  <si>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</si>
  <si>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</si>
  <si>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</si>
  <si>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</si>
  <si>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</si>
  <si>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</si>
  <si>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</si>
  <si>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</si>
  <si>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</si>
  <si>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</si>
  <si>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</si>
  <si>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</si>
  <si>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</si>
  <si>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</si>
  <si>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</si>
  <si>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</si>
  <si>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</si>
  <si>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</si>
  <si>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</si>
  <si>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</si>
  <si>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</si>
  <si>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</si>
  <si>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</si>
  <si>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</si>
  <si>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</si>
  <si>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</si>
  <si>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</si>
  <si>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</si>
  <si>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</si>
  <si>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</si>
  <si>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</si>
  <si>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</si>
  <si>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</si>
  <si>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</si>
  <si>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</si>
  <si>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</si>
  <si>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</si>
  <si>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</si>
  <si>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</si>
  <si>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</si>
  <si>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</si>
  <si>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</si>
  <si>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</si>
  <si>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</si>
  <si>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</si>
  <si>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</si>
  <si>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</si>
  <si>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</si>
  <si>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</si>
  <si>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</si>
  <si>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</si>
  <si>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</si>
  <si>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</si>
  <si>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</si>
  <si>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</si>
  <si>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</si>
  <si>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</si>
  <si>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</si>
  <si>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</si>
  <si>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</si>
  <si>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</si>
  <si>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</si>
  <si>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</si>
  <si>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</si>
  <si>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</si>
  <si>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</si>
  <si>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</si>
  <si>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</si>
  <si>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</si>
  <si>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</si>
  <si>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</si>
  <si>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</si>
  <si>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</si>
  <si>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</si>
  <si>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</si>
  <si>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</si>
  <si>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</si>
  <si>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</si>
  <si>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</si>
  <si>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</si>
  <si>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</si>
  <si>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</si>
  <si>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</si>
  <si>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</si>
  <si>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</si>
  <si>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</si>
  <si>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</si>
  <si>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</si>
  <si>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</si>
  <si>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</si>
  <si>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</si>
  <si>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</si>
  <si>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</si>
  <si>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</si>
  <si>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</si>
  <si>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</si>
  <si>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</si>
  <si>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</si>
  <si>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</si>
  <si>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</si>
  <si>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</si>
  <si>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</si>
  <si>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</si>
  <si>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</si>
  <si>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</si>
  <si>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</si>
  <si>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</si>
  <si>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</si>
  <si>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</si>
  <si>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</si>
  <si>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</si>
  <si>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</si>
  <si>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</si>
  <si>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</si>
  <si>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</si>
  <si>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</si>
  <si>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</si>
  <si>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</si>
  <si>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</si>
  <si>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</si>
  <si>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</si>
  <si>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</si>
  <si>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</si>
  <si>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</si>
  <si>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</si>
  <si>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</si>
  <si>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</si>
  <si>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</si>
  <si>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</si>
  <si>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</si>
  <si>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</si>
  <si>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</si>
  <si>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</si>
  <si>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</si>
  <si>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</si>
  <si>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</si>
  <si>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</si>
  <si>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</si>
  <si>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</si>
  <si>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</si>
  <si>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</si>
  <si>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</si>
  <si>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</si>
  <si>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</si>
  <si>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</si>
  <si>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</si>
  <si>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</si>
  <si>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</si>
  <si>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</si>
  <si>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</si>
  <si>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</si>
  <si>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</si>
  <si>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</si>
  <si>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</si>
  <si>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</si>
  <si>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</si>
  <si>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</si>
  <si>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</si>
  <si>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</si>
  <si>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</si>
  <si>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</si>
  <si>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</si>
  <si>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</si>
  <si>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</si>
  <si>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</si>
  <si>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</si>
  <si>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</si>
  <si>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</si>
  <si>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</si>
  <si>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</si>
  <si>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</si>
  <si>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</si>
  <si>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</si>
  <si>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</si>
  <si>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</si>
  <si>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</si>
  <si>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</si>
  <si>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</si>
  <si>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</si>
  <si>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</si>
  <si>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</si>
  <si>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</si>
  <si>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</si>
  <si>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</si>
  <si>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</si>
  <si>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</si>
  <si>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</si>
  <si>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</si>
  <si>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</si>
  <si>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</si>
  <si>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</si>
  <si>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</si>
  <si>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</si>
  <si>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</si>
  <si>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</si>
  <si>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</si>
  <si>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</si>
  <si>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</si>
  <si>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</si>
  <si>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</si>
  <si>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</si>
  <si>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</si>
  <si>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</si>
  <si>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</si>
  <si>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</si>
  <si>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</si>
  <si>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</si>
  <si>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</si>
  <si>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</si>
  <si>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</si>
  <si>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</si>
  <si>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</si>
  <si>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</si>
  <si>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</si>
  <si>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</si>
  <si>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</si>
  <si>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</si>
  <si>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</si>
  <si>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</si>
  <si>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</si>
  <si>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</si>
  <si>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</si>
  <si>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</si>
  <si>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</si>
  <si>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</si>
  <si>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</si>
  <si>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</si>
  <si>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</si>
  <si>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</si>
  <si>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</si>
  <si>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</si>
  <si>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</si>
  <si>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</si>
  <si>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</si>
  <si>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</si>
  <si>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</si>
  <si>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</si>
  <si>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</si>
  <si>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</si>
  <si>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</si>
  <si>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</si>
  <si>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</si>
  <si>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</si>
  <si>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</si>
  <si>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</si>
  <si>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</si>
  <si>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</si>
  <si>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</si>
  <si>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</si>
  <si>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</si>
  <si>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</si>
  <si>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</si>
  <si>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</si>
  <si>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</si>
  <si>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</si>
  <si>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</si>
  <si>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</si>
  <si>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</si>
  <si>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</si>
  <si>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</si>
  <si>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</si>
  <si>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</si>
  <si>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</si>
  <si>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</si>
  <si>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</si>
  <si>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</si>
  <si>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</si>
  <si>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</si>
  <si>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</si>
  <si>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</si>
  <si>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</si>
  <si>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</si>
  <si>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</si>
  <si>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</si>
  <si>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</si>
  <si>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</si>
  <si>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</si>
  <si>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</si>
  <si>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</si>
  <si>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</si>
  <si>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</si>
  <si>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</si>
  <si>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</si>
  <si>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</si>
  <si>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</si>
  <si>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</si>
  <si>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</si>
  <si>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</si>
  <si>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</si>
  <si>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</si>
  <si>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</si>
  <si>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</si>
  <si>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</si>
  <si>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</si>
  <si>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</si>
  <si>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</si>
  <si>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</si>
  <si>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</si>
  <si>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</si>
  <si>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</si>
  <si>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</si>
  <si>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</si>
  <si>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</si>
  <si>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</si>
  <si>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</si>
  <si>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</si>
  <si>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</si>
  <si>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</si>
  <si>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</si>
  <si>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</si>
  <si>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</si>
  <si>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</si>
  <si>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</si>
  <si>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</si>
  <si>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</si>
  <si>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</si>
  <si>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</si>
  <si>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</si>
  <si>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</si>
  <si>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</si>
  <si>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</si>
  <si>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</si>
  <si>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</si>
  <si>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</si>
  <si>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</si>
  <si>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</si>
  <si>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</si>
  <si>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</si>
  <si>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</si>
  <si>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</si>
  <si>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</si>
  <si>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</si>
  <si>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</si>
  <si>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</si>
  <si>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</si>
  <si>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</si>
  <si>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</si>
  <si>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</si>
  <si>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</si>
  <si>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</si>
  <si>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</si>
  <si>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</si>
  <si>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</si>
  <si>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</si>
  <si>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</si>
  <si>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</si>
  <si>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</si>
  <si>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</si>
  <si>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</si>
  <si>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</si>
  <si>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</si>
  <si>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</si>
  <si>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</si>
  <si>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</si>
  <si>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</si>
  <si>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</si>
  <si>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</si>
  <si>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</si>
  <si>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</si>
  <si>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</si>
  <si>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</si>
  <si>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</si>
  <si>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</si>
  <si>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</si>
  <si>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</si>
  <si>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</si>
  <si>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</si>
  <si>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</si>
  <si>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</si>
  <si>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</si>
  <si>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</si>
  <si>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</si>
  <si>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</si>
  <si>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</si>
  <si>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</si>
  <si>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</si>
  <si>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</si>
  <si>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</si>
  <si>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</si>
  <si>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</si>
  <si>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</si>
  <si>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</si>
  <si>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</si>
  <si>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</si>
  <si>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</si>
  <si>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</si>
  <si>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</si>
  <si>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</si>
  <si>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</si>
  <si>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</si>
  <si>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</si>
  <si>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</si>
  <si>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</si>
  <si>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</si>
  <si>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</si>
  <si>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</si>
  <si>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</si>
  <si>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</si>
  <si>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</si>
  <si>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</si>
  <si>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</si>
  <si>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</si>
  <si>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</si>
  <si>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</si>
  <si>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</si>
  <si>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</si>
  <si>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</si>
  <si>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</si>
  <si>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</si>
  <si>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</si>
  <si>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</si>
  <si>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</si>
  <si>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</si>
  <si>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</si>
  <si>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</si>
  <si>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</si>
  <si>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</si>
  <si>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</si>
  <si>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</si>
  <si>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</si>
  <si>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</si>
  <si>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</si>
  <si>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</si>
  <si>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</si>
  <si>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</si>
  <si>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</si>
  <si>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</si>
  <si>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</si>
  <si>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</si>
  <si>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</si>
  <si>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</si>
  <si>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</si>
  <si>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</si>
  <si>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</si>
  <si>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</si>
  <si>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</si>
  <si>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</si>
  <si>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</si>
  <si>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</si>
  <si>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</si>
  <si>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</si>
  <si>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</si>
  <si>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</si>
  <si>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</si>
  <si>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</si>
  <si>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</si>
  <si>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</si>
  <si>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</si>
  <si>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</si>
  <si>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</si>
  <si>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</si>
  <si>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</si>
  <si>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</si>
  <si>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</si>
  <si>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</si>
  <si>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</si>
  <si>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</si>
  <si>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</si>
  <si>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</si>
  <si>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</si>
  <si>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</si>
  <si>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</si>
  <si>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</si>
  <si>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</si>
  <si>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</si>
  <si>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</si>
  <si>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</si>
  <si>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</si>
  <si>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</si>
  <si>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</si>
  <si>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</si>
  <si>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</si>
  <si>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</si>
  <si>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</si>
  <si>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</si>
  <si>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</si>
  <si>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</si>
  <si>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</si>
  <si>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</si>
  <si>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</si>
  <si>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</si>
  <si>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</si>
  <si>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</si>
  <si>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</si>
  <si>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</si>
  <si>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</si>
  <si>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</si>
  <si>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</si>
  <si>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</si>
  <si>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</si>
  <si>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</si>
  <si>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</si>
  <si>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</si>
  <si>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</si>
  <si>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</si>
  <si>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</si>
  <si>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</si>
  <si>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</si>
  <si>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</si>
  <si>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</si>
  <si>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</si>
  <si>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</si>
  <si>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</si>
  <si>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</si>
  <si>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</si>
  <si>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</si>
  <si>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</si>
  <si>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</si>
  <si>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</si>
  <si>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</si>
  <si>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</si>
  <si>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</si>
  <si>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</si>
  <si>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</si>
  <si>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</si>
  <si>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</si>
  <si>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</si>
  <si>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</si>
  <si>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</si>
  <si>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</si>
  <si>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</si>
  <si>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</si>
  <si>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</si>
  <si>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</si>
  <si>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</si>
  <si>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</si>
  <si>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</si>
  <si>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</si>
  <si>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</si>
  <si>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</si>
  <si>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</si>
  <si>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</si>
  <si>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</si>
  <si>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</si>
  <si>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</si>
  <si>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</si>
  <si>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</si>
  <si>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</si>
  <si>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</si>
  <si>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</si>
  <si>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</si>
  <si>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</si>
  <si>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</si>
  <si>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</si>
  <si>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</si>
  <si>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</si>
  <si>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</si>
  <si>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</si>
  <si>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</si>
  <si>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</si>
  <si>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</si>
  <si>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</si>
  <si>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</si>
  <si>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</si>
  <si>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</si>
  <si>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</si>
  <si>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</si>
  <si>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</si>
  <si>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</si>
  <si>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</si>
  <si>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</si>
  <si>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</si>
  <si>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</si>
  <si>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</si>
  <si>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</si>
  <si>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</si>
  <si>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</si>
  <si>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</si>
  <si>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</si>
  <si>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</si>
  <si>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</si>
  <si>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</si>
  <si>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</si>
  <si>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</si>
  <si>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</si>
  <si>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</si>
  <si>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</si>
  <si>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</si>
  <si>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</si>
  <si>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</si>
  <si>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</si>
  <si>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</si>
  <si>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</si>
  <si>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</si>
  <si>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</si>
  <si>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</si>
  <si>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</si>
  <si>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</si>
  <si>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</si>
  <si>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</si>
  <si>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</si>
  <si>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</si>
  <si>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</si>
  <si>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</si>
  <si>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</si>
  <si>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</si>
  <si>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</si>
  <si>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</si>
  <si>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</si>
  <si>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</si>
  <si>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</si>
  <si>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</si>
  <si>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</si>
  <si>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</si>
  <si>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</si>
  <si>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</si>
  <si>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</si>
  <si>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</si>
  <si>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</si>
  <si>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</si>
  <si>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</si>
  <si>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</si>
  <si>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</si>
  <si>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</si>
  <si>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</si>
  <si>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</si>
  <si>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</si>
  <si>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</si>
  <si>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</si>
  <si>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</si>
  <si>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</si>
  <si>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</si>
  <si>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</si>
  <si>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</si>
  <si>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</si>
  <si>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</si>
  <si>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</si>
  <si>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</si>
  <si>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</si>
  <si>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</si>
  <si>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</si>
  <si>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</si>
  <si>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</si>
  <si>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</si>
  <si>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</si>
  <si>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</si>
  <si>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</si>
  <si>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</si>
  <si>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</si>
  <si>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</si>
  <si>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</si>
  <si>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</si>
  <si>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</si>
  <si>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</si>
  <si>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</si>
  <si>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</si>
  <si>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</si>
  <si>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</si>
  <si>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</si>
  <si>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</si>
  <si>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</si>
  <si>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</si>
  <si>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</si>
  <si>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</si>
  <si>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</si>
  <si>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</si>
  <si>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</si>
  <si>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</si>
  <si>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</si>
  <si>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</si>
  <si>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</si>
  <si>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</si>
  <si>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</si>
  <si>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</si>
  <si>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</si>
  <si>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</si>
  <si>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</si>
  <si>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</si>
  <si>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</si>
  <si>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</si>
  <si>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</si>
  <si>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</si>
  <si>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</si>
  <si>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</si>
  <si>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</si>
  <si>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</si>
  <si>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</si>
  <si>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</si>
  <si>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</si>
  <si>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</si>
  <si>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</si>
  <si>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</si>
  <si>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</si>
  <si>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</si>
  <si>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</si>
  <si>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</si>
  <si>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</si>
  <si>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</si>
  <si>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</si>
  <si>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</si>
  <si>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</si>
  <si>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</si>
  <si>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</si>
  <si>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</si>
  <si>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</si>
  <si>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</si>
  <si>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</si>
  <si>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</si>
  <si>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</si>
  <si>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</si>
  <si>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</si>
  <si>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</si>
  <si>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</si>
  <si>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</si>
  <si>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</si>
  <si>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</si>
  <si>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</si>
  <si>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</si>
  <si>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</si>
  <si>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</si>
  <si>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</si>
  <si>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</si>
  <si>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</si>
  <si>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</si>
  <si>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</si>
  <si>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</si>
  <si>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</si>
  <si>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</si>
  <si>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</si>
  <si>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</si>
  <si>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</si>
  <si>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</si>
  <si>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</si>
  <si>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</si>
  <si>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</si>
  <si>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</si>
  <si>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</si>
  <si>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</si>
  <si>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</si>
  <si>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</si>
  <si>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</si>
  <si>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</si>
  <si>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</si>
  <si>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</si>
  <si>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</si>
  <si>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</si>
  <si>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</si>
  <si>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</si>
  <si>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</si>
  <si>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</si>
  <si>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</si>
  <si>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</si>
  <si>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</si>
  <si>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</si>
  <si>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</si>
  <si>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</si>
  <si>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</si>
  <si>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</si>
  <si>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</si>
  <si>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</si>
  <si>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</si>
  <si>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</si>
  <si>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</si>
  <si>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</si>
  <si>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</si>
  <si>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</si>
  <si>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</si>
  <si>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</si>
  <si>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</si>
  <si>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</si>
  <si>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</si>
  <si>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</si>
  <si>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</si>
  <si>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</si>
  <si>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</si>
  <si>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</si>
  <si>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</si>
  <si>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</si>
  <si>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</si>
  <si>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</si>
  <si>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</si>
  <si>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</si>
  <si>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</si>
  <si>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</si>
  <si>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</si>
  <si>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</si>
  <si>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</si>
  <si>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</si>
  <si>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</si>
  <si>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</si>
  <si>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</si>
  <si>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</si>
  <si>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</si>
  <si>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</si>
  <si>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</si>
  <si>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</si>
  <si>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</si>
  <si>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</si>
  <si>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</si>
  <si>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</si>
  <si>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</si>
  <si>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</si>
  <si>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</si>
  <si>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</si>
  <si>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</si>
  <si>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</si>
  <si>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</si>
  <si>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</si>
  <si>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</si>
  <si>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</si>
  <si>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</si>
  <si>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</si>
  <si>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</si>
  <si>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</si>
  <si>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</si>
  <si>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</si>
  <si>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</si>
  <si>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</si>
  <si>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</si>
  <si>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</si>
  <si>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</si>
  <si>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</si>
  <si>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</si>
  <si>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</si>
  <si>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</si>
  <si>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</si>
  <si>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</si>
  <si>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</si>
  <si>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</si>
  <si>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</si>
  <si>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</si>
  <si>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</si>
  <si>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</si>
  <si>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</si>
  <si>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</si>
  <si>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</si>
  <si>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</si>
  <si>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</si>
  <si>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</si>
  <si>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</si>
  <si>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</si>
  <si>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</si>
  <si>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</si>
  <si>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</si>
  <si>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</si>
  <si>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</si>
  <si>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</si>
  <si>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</si>
  <si>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</si>
  <si>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</si>
  <si>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</si>
  <si>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</si>
  <si>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</si>
  <si>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</si>
  <si>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</si>
  <si>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</si>
  <si>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</si>
  <si>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</si>
  <si>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</si>
  <si>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</si>
  <si>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</si>
  <si>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</si>
  <si>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</si>
  <si>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</si>
  <si>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</si>
  <si>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</si>
  <si>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</si>
  <si>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</si>
  <si>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</si>
  <si>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</si>
  <si>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</si>
  <si>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</si>
  <si>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</si>
  <si>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</si>
  <si>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</si>
  <si>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</si>
  <si>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</si>
  <si>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</si>
  <si>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</si>
  <si>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</si>
  <si>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</si>
  <si>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</si>
  <si>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</si>
  <si>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</si>
  <si>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</si>
  <si>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</si>
  <si>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</si>
  <si>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</si>
  <si>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</si>
  <si>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</si>
  <si>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</si>
  <si>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</si>
  <si>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</si>
  <si>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</si>
  <si>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</si>
  <si>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</si>
  <si>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</si>
  <si>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</si>
  <si>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</si>
  <si>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</si>
  <si>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</si>
  <si>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</si>
  <si>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</si>
  <si>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</si>
  <si>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</si>
  <si>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</si>
  <si>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</si>
  <si>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</si>
  <si>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</si>
  <si>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</si>
  <si>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</si>
  <si>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</si>
  <si>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</si>
  <si>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</si>
  <si>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</si>
  <si>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</si>
  <si>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</si>
  <si>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</si>
  <si>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</si>
  <si>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</si>
  <si>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</si>
  <si>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</si>
  <si>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</si>
  <si>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</si>
  <si>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</si>
  <si>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</si>
  <si>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</si>
  <si>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</si>
  <si>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</si>
  <si>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</si>
  <si>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</si>
  <si>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</si>
  <si>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</si>
  <si>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</si>
  <si>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</si>
  <si>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</si>
  <si>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</si>
  <si>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</si>
  <si>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</si>
  <si>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</si>
  <si>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</si>
  <si>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</si>
  <si>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</si>
  <si>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</si>
  <si>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</si>
  <si>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</si>
  <si>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</si>
  <si>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</si>
  <si>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</si>
  <si>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</si>
  <si>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</si>
  <si>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</si>
  <si>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</si>
  <si>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</si>
  <si>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</si>
  <si>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</si>
  <si>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</si>
  <si>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</si>
  <si>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</si>
  <si>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</si>
  <si>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</si>
  <si>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</si>
  <si>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</si>
  <si>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</si>
  <si>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</si>
  <si>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</si>
  <si>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</si>
  <si>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</si>
  <si>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</si>
  <si>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</si>
  <si>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</si>
  <si>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</si>
  <si>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</si>
  <si>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</si>
  <si>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</si>
  <si>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</si>
  <si>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</si>
  <si>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</si>
  <si>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</si>
  <si>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</si>
  <si>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</si>
  <si>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</si>
  <si>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</si>
  <si>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</si>
  <si>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</si>
  <si>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</si>
  <si>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</si>
  <si>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</si>
  <si>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</si>
  <si>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</si>
  <si>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</si>
  <si>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</si>
  <si>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</si>
  <si>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</si>
  <si>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</si>
  <si>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</si>
  <si>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</si>
  <si>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</si>
  <si>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</si>
  <si>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</si>
  <si>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</si>
  <si>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</si>
  <si>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</si>
  <si>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</si>
  <si>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</si>
  <si>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</si>
  <si>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</si>
  <si>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</si>
  <si>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</si>
  <si>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</si>
  <si>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</si>
  <si>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</si>
  <si>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</si>
  <si>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</si>
  <si>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</si>
  <si>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</si>
  <si>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</si>
  <si>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</si>
  <si>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</si>
  <si>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</si>
  <si>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</si>
  <si>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</si>
  <si>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</si>
  <si>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</si>
  <si>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</si>
  <si>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</si>
  <si>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</si>
  <si>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</si>
  <si>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</si>
  <si>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</si>
  <si>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</si>
  <si>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</si>
  <si>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</si>
  <si>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</si>
  <si>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</si>
  <si>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</si>
  <si>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</si>
  <si>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</si>
  <si>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</si>
  <si>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</si>
  <si>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</si>
  <si>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</si>
  <si>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</si>
  <si>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</si>
  <si>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</si>
  <si>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</si>
  <si>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</si>
  <si>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</si>
  <si>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</si>
  <si>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</si>
  <si>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</si>
  <si>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</si>
  <si>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</si>
  <si>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</si>
  <si>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</si>
  <si>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</si>
  <si>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</si>
  <si>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</si>
  <si>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</si>
  <si>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</si>
  <si>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</si>
  <si>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</si>
  <si>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</si>
  <si>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</si>
  <si>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</si>
  <si>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</si>
  <si>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</si>
  <si>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</si>
  <si>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</si>
  <si>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</si>
  <si>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</si>
  <si>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</si>
  <si>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</si>
  <si>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</si>
  <si>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</si>
  <si>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</si>
  <si>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</si>
  <si>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</si>
  <si>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</si>
  <si>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</si>
  <si>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</si>
  <si>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</si>
  <si>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</si>
  <si>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</si>
  <si>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</si>
  <si>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</si>
  <si>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</si>
  <si>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</si>
  <si>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</si>
  <si>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</si>
  <si>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</si>
  <si>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</si>
  <si>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</si>
  <si>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</si>
  <si>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</si>
  <si>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</si>
  <si>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</si>
  <si>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</si>
  <si>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</si>
  <si>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</si>
  <si>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</si>
  <si>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</si>
  <si>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</si>
  <si>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</si>
  <si>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</si>
  <si>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</si>
  <si>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</si>
  <si>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</si>
  <si>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</si>
  <si>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</si>
  <si>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</si>
  <si>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</si>
  <si>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</si>
  <si>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</si>
  <si>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</si>
  <si>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</si>
  <si>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</si>
  <si>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</si>
  <si>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</si>
  <si>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</si>
  <si>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</si>
  <si>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</si>
  <si>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</si>
  <si>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</si>
  <si>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</si>
  <si>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</si>
  <si>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</si>
  <si>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</si>
  <si>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</si>
  <si>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</si>
  <si>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</si>
  <si>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</si>
  <si>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</si>
  <si>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</si>
  <si>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</si>
  <si>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</si>
  <si>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</si>
  <si>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</si>
  <si>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</si>
  <si>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</si>
  <si>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</si>
  <si>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</si>
  <si>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</si>
  <si>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</si>
  <si>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</si>
  <si>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</si>
  <si>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</si>
  <si>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</si>
  <si>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</si>
  <si>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</si>
  <si>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</si>
  <si>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</si>
  <si>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</si>
  <si>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</si>
  <si>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</si>
  <si>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</si>
  <si>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</si>
  <si>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</si>
  <si>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</si>
  <si>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</si>
  <si>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</si>
  <si>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</si>
  <si>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</si>
  <si>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</si>
  <si>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</si>
  <si>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</si>
  <si>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</si>
  <si>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</si>
  <si>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</si>
  <si>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</si>
  <si>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</si>
  <si>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</si>
  <si>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</si>
  <si>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</si>
  <si>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</si>
  <si>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</si>
  <si>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</si>
  <si>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</si>
  <si>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</si>
  <si>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</si>
  <si>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</si>
  <si>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</si>
  <si>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</si>
  <si>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</si>
  <si>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</si>
  <si>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</si>
  <si>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</si>
  <si>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</si>
  <si>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</si>
  <si>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</si>
  <si>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</si>
  <si>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</si>
  <si>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</si>
  <si>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</si>
  <si>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</si>
  <si>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</si>
  <si>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</si>
  <si>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</si>
  <si>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</si>
  <si>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</si>
  <si>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</si>
  <si>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</si>
  <si>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</si>
  <si>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</si>
  <si>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</si>
  <si>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</si>
  <si>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</si>
  <si>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</si>
  <si>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</si>
  <si>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</si>
  <si>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</si>
  <si>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</si>
  <si>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</si>
  <si>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</si>
  <si>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</si>
  <si>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</si>
  <si>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</si>
  <si>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</si>
  <si>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</si>
  <si>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</si>
  <si>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</si>
  <si>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</si>
  <si>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</si>
  <si>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</si>
  <si>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</si>
  <si>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</si>
  <si>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</si>
  <si>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</si>
  <si>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</si>
  <si>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</si>
  <si>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</si>
  <si>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</si>
  <si>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</si>
  <si>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</si>
  <si>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</si>
  <si>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</si>
  <si>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</si>
  <si>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</si>
  <si>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</si>
  <si>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</si>
  <si>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</si>
  <si>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</si>
  <si>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</si>
  <si>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</si>
  <si>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</si>
  <si>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</si>
  <si>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</si>
  <si>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</si>
  <si>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</si>
  <si>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</si>
  <si>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</si>
  <si>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</si>
  <si>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</si>
  <si>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</si>
  <si>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</si>
  <si>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</si>
  <si>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</si>
  <si>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</si>
  <si>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</si>
  <si>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</si>
  <si>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</si>
  <si>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</si>
  <si>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</si>
  <si>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</si>
  <si>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</si>
  <si>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</si>
  <si>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</si>
  <si>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</si>
  <si>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</si>
  <si>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</si>
  <si>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</si>
  <si>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</si>
  <si>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</si>
  <si>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</si>
  <si>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</si>
  <si>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</si>
  <si>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</si>
  <si>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</si>
  <si>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</si>
  <si>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</si>
  <si>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</si>
  <si>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</si>
  <si>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</si>
  <si>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</si>
  <si>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</si>
  <si>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</si>
  <si>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</si>
  <si>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</si>
  <si>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</si>
  <si>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</si>
  <si>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</si>
  <si>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</si>
  <si>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</si>
  <si>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</si>
  <si>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</si>
  <si>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</si>
  <si>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</si>
  <si>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</si>
  <si>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</si>
  <si>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</si>
  <si>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</si>
  <si>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</si>
  <si>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</si>
  <si>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</si>
  <si>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</si>
  <si>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</si>
  <si>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</si>
  <si>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</si>
  <si>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</si>
  <si>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</si>
  <si>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</si>
  <si>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</si>
  <si>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</si>
  <si>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</si>
  <si>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</si>
  <si>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</si>
  <si>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</si>
  <si>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</si>
  <si>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</si>
  <si>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</si>
  <si>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</si>
  <si>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</si>
  <si>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</si>
  <si>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</si>
  <si>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</si>
  <si>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</si>
  <si>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</si>
  <si>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</si>
  <si>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</si>
  <si>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</si>
  <si>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</si>
  <si>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</si>
  <si>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</si>
  <si>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</si>
  <si>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</si>
  <si>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</si>
  <si>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</si>
  <si>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</si>
  <si>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</si>
  <si>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</si>
  <si>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</si>
  <si>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</si>
  <si>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</si>
  <si>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</si>
  <si>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</si>
  <si>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</si>
  <si>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</si>
  <si>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</si>
  <si>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</si>
  <si>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</si>
  <si>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</si>
  <si>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</si>
  <si>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</si>
  <si>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</si>
  <si>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</si>
  <si>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</si>
  <si>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</si>
  <si>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</si>
  <si>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</si>
  <si>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</si>
  <si>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</si>
  <si>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</si>
  <si>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</si>
  <si>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</si>
  <si>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</si>
  <si>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</si>
  <si>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</si>
  <si>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</si>
  <si>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</si>
  <si>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</si>
  <si>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</si>
  <si>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</si>
  <si>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</si>
  <si>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</si>
  <si>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</si>
  <si>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</si>
  <si>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</si>
  <si>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</si>
  <si>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</si>
  <si>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</si>
  <si>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</si>
  <si>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</si>
  <si>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</si>
  <si>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</si>
  <si>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</si>
  <si>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</si>
  <si>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</si>
  <si>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</si>
  <si>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</si>
  <si>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</si>
  <si>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</si>
  <si>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</si>
  <si>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</si>
  <si>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</si>
  <si>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</si>
  <si>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</si>
  <si>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</si>
  <si>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</si>
  <si>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</si>
  <si>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</si>
  <si>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</si>
  <si>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</si>
  <si>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</si>
  <si>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</si>
  <si>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</si>
  <si>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</si>
  <si>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</si>
  <si>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</si>
  <si>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</si>
  <si>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</si>
  <si>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</si>
  <si>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</si>
  <si>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</si>
  <si>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</si>
  <si>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</si>
  <si>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</si>
  <si>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</si>
  <si>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</si>
  <si>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</si>
  <si>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</si>
  <si>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</si>
  <si>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</si>
  <si>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</si>
  <si>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</si>
  <si>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</si>
  <si>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</si>
  <si>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</si>
  <si>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</si>
  <si>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</si>
  <si>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</si>
  <si>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</si>
  <si>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</si>
  <si>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</si>
  <si>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</si>
  <si>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</si>
  <si>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</si>
  <si>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</si>
  <si>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</si>
  <si>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</si>
  <si>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</si>
  <si>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</si>
  <si>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</si>
  <si>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</si>
  <si>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</si>
  <si>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</si>
  <si>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</si>
  <si>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</si>
  <si>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</si>
  <si>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</si>
  <si>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</si>
  <si>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</si>
  <si>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</si>
  <si>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</si>
  <si>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</si>
  <si>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</si>
  <si>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</si>
  <si>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</si>
  <si>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</si>
  <si>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</si>
  <si>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</si>
  <si>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</si>
  <si>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</si>
  <si>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</si>
  <si>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</si>
  <si>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</si>
  <si>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</si>
  <si>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</si>
  <si>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</si>
  <si>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</si>
  <si>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</si>
  <si>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</si>
  <si>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</si>
  <si>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</si>
  <si>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</si>
  <si>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</si>
  <si>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</si>
  <si>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</si>
  <si>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</si>
  <si>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</si>
  <si>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</si>
  <si>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</si>
  <si>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</si>
  <si>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</si>
  <si>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</si>
  <si>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</si>
  <si>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</si>
  <si>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</si>
  <si>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</si>
  <si>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</si>
  <si>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</si>
  <si>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</si>
  <si>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</si>
  <si>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</si>
  <si>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</si>
  <si>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</si>
  <si>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</si>
  <si>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</si>
  <si>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</si>
  <si>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</si>
  <si>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</si>
  <si>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</si>
  <si>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</si>
  <si>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</si>
  <si>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</si>
  <si>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</si>
  <si>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</si>
  <si>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</si>
  <si>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</si>
  <si>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</si>
  <si>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</si>
  <si>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</si>
  <si>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</si>
  <si>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</si>
  <si>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</si>
  <si>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</si>
  <si>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</si>
  <si>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</si>
  <si>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</si>
  <si>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</si>
  <si>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</si>
  <si>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</si>
  <si>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</si>
  <si>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</si>
  <si>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</si>
  <si>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</si>
  <si>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</si>
  <si>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</si>
  <si>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</si>
  <si>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</si>
  <si>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</si>
  <si>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</si>
  <si>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</si>
  <si>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</si>
  <si>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</si>
  <si>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</si>
  <si>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</si>
  <si>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</si>
  <si>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</si>
  <si>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</si>
  <si>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</si>
  <si>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</si>
  <si>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</si>
  <si>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</si>
  <si>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</si>
  <si>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</si>
  <si>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</si>
  <si>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</si>
  <si>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</si>
  <si>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</si>
  <si>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</si>
  <si>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</si>
  <si>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</si>
  <si>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</si>
  <si>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</si>
  <si>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</si>
  <si>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</si>
  <si>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</si>
  <si>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</si>
  <si>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</si>
  <si>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</si>
  <si>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</si>
  <si>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</si>
  <si>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</si>
  <si>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</si>
  <si>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</si>
  <si>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</si>
  <si>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</si>
  <si>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</si>
  <si>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</si>
  <si>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</si>
  <si>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</si>
  <si>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</si>
  <si>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</si>
  <si>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</si>
  <si>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</si>
  <si>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</si>
  <si>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</si>
  <si>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</si>
  <si>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</si>
  <si>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</si>
  <si>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</si>
  <si>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</si>
  <si>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</si>
  <si>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</si>
  <si>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</si>
  <si>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</si>
  <si>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</si>
  <si>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</si>
  <si>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</si>
  <si>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</si>
  <si>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</si>
  <si>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</si>
  <si>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</si>
  <si>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</si>
  <si>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</si>
  <si>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</si>
  <si>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</si>
  <si>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</si>
  <si>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</si>
  <si>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</si>
  <si>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</si>
  <si>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</si>
  <si>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</si>
  <si>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</si>
  <si>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</si>
  <si>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</si>
  <si>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</si>
  <si>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</si>
  <si>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</si>
  <si>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</si>
  <si>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</si>
  <si>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</si>
  <si>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</si>
  <si>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</si>
  <si>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</si>
  <si>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</si>
  <si>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</si>
  <si>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</si>
  <si>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</si>
  <si>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</si>
  <si>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</si>
  <si>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</si>
  <si>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</si>
  <si>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</si>
  <si>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</si>
  <si>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</si>
  <si>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</si>
  <si>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</si>
  <si>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</si>
  <si>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</si>
  <si>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</si>
  <si>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</si>
  <si>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</si>
  <si>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</si>
  <si>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</si>
  <si>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</si>
  <si>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</si>
  <si>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</si>
  <si>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</si>
  <si>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</si>
  <si>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</si>
  <si>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</si>
  <si>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</si>
  <si>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</si>
  <si>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</si>
  <si>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</si>
  <si>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</si>
  <si>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</si>
  <si>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</si>
  <si>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</si>
  <si>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</si>
  <si>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</si>
  <si>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</si>
  <si>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</si>
  <si>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</si>
  <si>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</si>
  <si>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</si>
  <si>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</si>
  <si>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</si>
  <si>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</si>
  <si>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</si>
  <si>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</si>
  <si>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</si>
  <si>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</si>
  <si>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</si>
  <si>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</si>
  <si>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</si>
  <si>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</si>
  <si>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</si>
  <si>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</si>
  <si>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</si>
  <si>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</si>
  <si>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</si>
  <si>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</si>
  <si>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</si>
  <si>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</si>
  <si>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</si>
  <si>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</si>
  <si>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</si>
  <si>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</si>
  <si>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</si>
  <si>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</si>
  <si>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</si>
  <si>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</si>
  <si>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</si>
  <si>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</si>
  <si>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</si>
  <si>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</si>
  <si>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</si>
  <si>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</si>
  <si>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</si>
  <si>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</si>
  <si>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</si>
  <si>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</si>
  <si>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</si>
  <si>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</si>
  <si>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</si>
  <si>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</si>
  <si>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</si>
  <si>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</si>
  <si>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</si>
  <si>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</si>
  <si>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</si>
  <si>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</si>
  <si>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</si>
  <si>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</si>
  <si>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</si>
  <si>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</si>
  <si>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</si>
  <si>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</si>
  <si>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</si>
  <si>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</si>
  <si>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</si>
  <si>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</si>
  <si>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</si>
  <si>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</si>
  <si>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</si>
  <si>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</si>
  <si>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</si>
  <si>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</si>
  <si>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</si>
  <si>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</si>
  <si>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</si>
  <si>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</si>
  <si>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</si>
  <si>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</si>
  <si>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</si>
  <si>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</si>
  <si>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</si>
  <si>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</si>
  <si>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</si>
  <si>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</si>
  <si>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</si>
  <si>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</si>
  <si>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</si>
  <si>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</si>
  <si>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</si>
  <si>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</si>
  <si>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</si>
  <si>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</si>
  <si>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</si>
  <si>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</si>
  <si>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</si>
  <si>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</si>
  <si>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</si>
  <si>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</si>
  <si>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</si>
  <si>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</si>
  <si>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</si>
  <si>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</si>
  <si>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</si>
  <si>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</si>
  <si>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</si>
  <si>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</si>
  <si>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</si>
  <si>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</si>
  <si>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</si>
  <si>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</si>
  <si>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</si>
  <si>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</si>
  <si>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</si>
  <si>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</si>
  <si>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</si>
  <si>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</si>
  <si>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</si>
  <si>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</si>
  <si>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</si>
  <si>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</si>
  <si>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</si>
  <si>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</si>
  <si>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</si>
  <si>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</si>
  <si>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</si>
  <si>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</si>
  <si>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</si>
  <si>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</si>
  <si>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</si>
  <si>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</si>
  <si>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</si>
  <si>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</si>
  <si>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</si>
  <si>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</si>
  <si>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</si>
  <si>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</si>
  <si>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</si>
  <si>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</si>
  <si>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</si>
  <si>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</si>
  <si>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</si>
  <si>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</si>
  <si>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</si>
  <si>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</si>
  <si>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</si>
  <si>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</si>
  <si>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</si>
  <si>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</si>
  <si>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</si>
  <si>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</si>
  <si>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</si>
  <si>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</si>
  <si>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</si>
  <si>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</si>
  <si>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</si>
  <si>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</si>
  <si>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</si>
  <si>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</si>
  <si>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</si>
  <si>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</si>
  <si>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</si>
  <si>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</si>
  <si>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</si>
  <si>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</si>
  <si>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</si>
  <si>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</si>
  <si>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</si>
  <si>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</si>
  <si>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</si>
  <si>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</si>
  <si>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</si>
  <si>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</si>
  <si>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</si>
  <si>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</si>
  <si>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</si>
  <si>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</si>
  <si>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</si>
  <si>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</si>
  <si>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</si>
  <si>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</si>
  <si>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</si>
  <si>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</si>
  <si>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</si>
  <si>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</si>
  <si>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</si>
  <si>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</si>
  <si>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</si>
  <si>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</si>
  <si>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</si>
  <si>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</si>
  <si>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</si>
  <si>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</si>
  <si>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</si>
  <si>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</si>
  <si>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</si>
  <si>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</si>
  <si>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</si>
  <si>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</si>
  <si>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</si>
  <si>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</si>
  <si>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</si>
  <si>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</si>
  <si>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</si>
  <si>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</si>
  <si>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</si>
  <si>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</si>
  <si>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</si>
  <si>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</si>
  <si>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</si>
  <si>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</si>
  <si>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</si>
  <si>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</si>
  <si>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</si>
  <si>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</si>
  <si>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</si>
  <si>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</si>
  <si>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</si>
  <si>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</si>
  <si>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</si>
  <si>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</si>
  <si>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</si>
  <si>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</si>
  <si>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</si>
  <si>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</si>
  <si>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</si>
  <si>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</si>
  <si>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</si>
  <si>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</si>
  <si>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</si>
  <si>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</si>
  <si>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</si>
  <si>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</si>
  <si>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</si>
  <si>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</si>
  <si>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</si>
  <si>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</si>
  <si>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</si>
  <si>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</si>
  <si>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</si>
  <si>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</si>
  <si>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</si>
  <si>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</si>
  <si>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</si>
  <si>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</si>
  <si>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</si>
  <si>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</si>
  <si>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</si>
  <si>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</si>
  <si>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</si>
  <si>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</si>
  <si>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</si>
  <si>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</si>
  <si>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</si>
  <si>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</si>
  <si>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</si>
  <si>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</si>
  <si>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</si>
  <si>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</si>
  <si>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</si>
  <si>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</si>
  <si>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</si>
  <si>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</si>
  <si>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</si>
  <si>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</si>
  <si>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</si>
  <si>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</si>
  <si>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</si>
  <si>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</si>
  <si>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</si>
  <si>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</si>
  <si>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</si>
  <si>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</si>
  <si>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</si>
  <si>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</si>
  <si>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</si>
  <si>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</si>
  <si>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</si>
  <si>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</si>
  <si>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</si>
  <si>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</si>
  <si>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</si>
  <si>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</si>
  <si>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</si>
  <si>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</si>
  <si>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</si>
  <si>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</si>
  <si>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</si>
  <si>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</si>
  <si>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</si>
  <si>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</si>
  <si>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</si>
  <si>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</si>
  <si>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</si>
  <si>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</si>
  <si>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</si>
  <si>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</si>
  <si>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</si>
  <si>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</si>
  <si>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</si>
  <si>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</si>
  <si>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</si>
  <si>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</si>
  <si>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</si>
  <si>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</si>
  <si>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</si>
  <si>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</si>
  <si>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</si>
  <si>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</si>
  <si>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</si>
  <si>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</si>
  <si>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</si>
  <si>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</si>
  <si>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</si>
  <si>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</si>
  <si>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</si>
  <si>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</si>
  <si>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</si>
  <si>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</si>
  <si>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</si>
  <si>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</si>
  <si>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</si>
  <si>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</si>
  <si>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</si>
  <si>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</si>
  <si>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</si>
  <si>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</si>
  <si>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</si>
  <si>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</si>
  <si>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</si>
  <si>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</si>
  <si>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</si>
  <si>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</si>
  <si>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</si>
  <si>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</si>
  <si>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</si>
  <si>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</si>
  <si>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</si>
  <si>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</si>
  <si>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</si>
  <si>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</si>
  <si>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</si>
  <si>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</si>
  <si>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</si>
  <si>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</si>
  <si>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</si>
  <si>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</si>
  <si>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</si>
  <si>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</si>
  <si>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</si>
  <si>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</si>
  <si>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</si>
  <si>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</si>
  <si>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</si>
  <si>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</si>
  <si>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</si>
  <si>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</si>
  <si>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</si>
  <si>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</si>
  <si>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</si>
  <si>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</si>
  <si>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</si>
  <si>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</si>
  <si>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</si>
  <si>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</si>
  <si>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</si>
  <si>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</si>
  <si>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</si>
  <si>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</si>
  <si>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</si>
  <si>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</si>
  <si>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</si>
  <si>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</si>
  <si>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</si>
  <si>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</si>
  <si>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</si>
  <si>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</si>
  <si>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</si>
  <si>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</si>
  <si>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</si>
  <si>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</si>
  <si>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</si>
  <si>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</si>
  <si>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</si>
  <si>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</si>
  <si>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</si>
  <si>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</si>
  <si>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</si>
  <si>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</si>
  <si>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</si>
  <si>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</si>
  <si>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</si>
  <si>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</si>
  <si>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</si>
  <si>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</si>
  <si>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</si>
  <si>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</si>
  <si>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</si>
  <si>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</si>
  <si>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</si>
  <si>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</si>
  <si>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</si>
  <si>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</si>
  <si>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</si>
  <si>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</si>
  <si>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</si>
  <si>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</si>
  <si>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</si>
  <si>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</si>
  <si>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</si>
  <si>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</si>
  <si>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</si>
  <si>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</si>
  <si>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</si>
  <si>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</si>
  <si>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</si>
  <si>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</si>
  <si>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</si>
  <si>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</si>
  <si>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</si>
  <si>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</si>
  <si>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</si>
  <si>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</si>
  <si>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</si>
  <si>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</si>
  <si>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</si>
  <si>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</si>
  <si>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</si>
  <si>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</si>
  <si>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</si>
  <si>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</si>
  <si>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</si>
  <si>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</si>
  <si>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</si>
  <si>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</si>
  <si>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</si>
  <si>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</si>
  <si>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</si>
  <si>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</si>
  <si>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</si>
  <si>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</si>
  <si>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</si>
  <si>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</si>
  <si>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</si>
  <si>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</si>
  <si>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</si>
  <si>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</si>
  <si>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</si>
  <si>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</si>
  <si>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</si>
  <si>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</si>
  <si>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</si>
  <si>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</si>
  <si>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</si>
  <si>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</si>
  <si>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</si>
  <si>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</si>
  <si>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</si>
  <si>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</si>
  <si>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</si>
  <si>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</si>
  <si>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</si>
  <si>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</si>
  <si>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</si>
  <si>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</si>
  <si>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</si>
  <si>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</si>
  <si>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</si>
  <si>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</si>
  <si>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</si>
  <si>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</si>
  <si>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</si>
  <si>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</si>
  <si>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</si>
  <si>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</si>
  <si>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</si>
  <si>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</si>
  <si>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</si>
  <si>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</si>
  <si>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</si>
  <si>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</si>
  <si>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</si>
  <si>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</si>
  <si>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</si>
  <si>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</si>
  <si>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</si>
  <si>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</si>
  <si>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</si>
  <si>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</si>
  <si>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</si>
  <si>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</si>
  <si>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</si>
  <si>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</si>
  <si>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</si>
  <si>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</si>
  <si>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</si>
  <si>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</si>
  <si>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</si>
  <si>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</si>
  <si>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</si>
  <si>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</si>
  <si>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</si>
  <si>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</si>
  <si>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</si>
  <si>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</si>
  <si>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</si>
  <si>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</si>
  <si>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</si>
  <si>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</si>
  <si>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</si>
  <si>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</si>
  <si>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</si>
  <si>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</si>
  <si>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</si>
  <si>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</si>
  <si>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</si>
  <si>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</si>
  <si>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</si>
  <si>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</si>
  <si>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</si>
  <si>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</si>
  <si>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</si>
  <si>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</si>
  <si>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</si>
  <si>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</si>
  <si>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</si>
  <si>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</si>
  <si>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</si>
  <si>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</si>
  <si>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</si>
  <si>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</si>
  <si>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</si>
  <si>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</si>
  <si>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</si>
  <si>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</si>
  <si>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</si>
  <si>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</si>
  <si>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</si>
  <si>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</si>
  <si>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</si>
  <si>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</si>
  <si>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</si>
  <si>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</si>
  <si>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</si>
  <si>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</si>
  <si>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</si>
  <si>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</si>
  <si>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</si>
  <si>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</si>
  <si>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</si>
  <si>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</si>
  <si>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</si>
  <si>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</si>
  <si>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</si>
  <si>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</si>
  <si>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</si>
  <si>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</si>
  <si>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</si>
  <si>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</si>
  <si>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</si>
  <si>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</si>
  <si>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</si>
  <si>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</si>
  <si>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</si>
  <si>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</si>
  <si>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</si>
  <si>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</si>
  <si>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</si>
  <si>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</si>
  <si>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</si>
  <si>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</si>
  <si>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</si>
  <si>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</si>
  <si>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</si>
  <si>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</si>
  <si>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</si>
  <si>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</si>
  <si>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</si>
  <si>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</si>
  <si>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</si>
  <si>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</si>
  <si>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</si>
  <si>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</si>
  <si>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</si>
  <si>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</si>
  <si>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</si>
  <si>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</si>
  <si>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</si>
  <si>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</si>
  <si>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</si>
  <si>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</si>
  <si>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</si>
  <si>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</si>
  <si>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</si>
  <si>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</si>
  <si>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</si>
  <si>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</si>
  <si>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</si>
  <si>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</si>
  <si>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</si>
  <si>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</si>
  <si>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</si>
  <si>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</si>
  <si>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</si>
  <si>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</si>
  <si>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</si>
  <si>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</si>
  <si>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</si>
  <si>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</si>
  <si>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</si>
  <si>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</si>
  <si>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</si>
  <si>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</si>
  <si>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</si>
  <si>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</si>
  <si>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</si>
  <si>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</si>
  <si>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</si>
  <si>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</si>
  <si>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</si>
  <si>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</si>
  <si>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</si>
  <si>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</si>
  <si>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</si>
  <si>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</si>
  <si>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</si>
  <si>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</si>
  <si>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</si>
  <si>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</si>
  <si>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</si>
  <si>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</si>
  <si>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</si>
  <si>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</si>
  <si>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</si>
  <si>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</si>
  <si>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</si>
  <si>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</si>
  <si>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</si>
  <si>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</si>
  <si>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</si>
  <si>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</si>
  <si>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</si>
  <si>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</si>
  <si>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</si>
  <si>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</si>
  <si>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</si>
  <si>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</si>
  <si>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</si>
  <si>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</si>
  <si>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</si>
  <si>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</si>
  <si>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</si>
  <si>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</si>
  <si>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</si>
  <si>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</si>
  <si>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</si>
  <si>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</si>
  <si>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</si>
  <si>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</si>
  <si>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</si>
  <si>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</si>
  <si>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</si>
  <si>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</si>
  <si>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</si>
  <si>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</si>
  <si>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</si>
  <si>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</si>
  <si>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</si>
  <si>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</si>
  <si>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</si>
  <si>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</si>
  <si>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</si>
  <si>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</si>
  <si>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</si>
  <si>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</si>
  <si>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</si>
  <si>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</si>
  <si>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</si>
  <si>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</si>
  <si>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</si>
  <si>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</si>
  <si>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</si>
  <si>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</si>
  <si>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</si>
  <si>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</si>
  <si>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</si>
  <si>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</si>
  <si>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</si>
  <si>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</si>
  <si>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</si>
  <si>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</si>
  <si>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</si>
  <si>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</si>
  <si>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</si>
  <si>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</si>
  <si>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</si>
  <si>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</si>
  <si>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</si>
  <si>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</si>
  <si>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</si>
  <si>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</si>
  <si>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</si>
  <si>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</si>
  <si>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</si>
  <si>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</si>
  <si>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</si>
  <si>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</si>
  <si>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</si>
  <si>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</si>
  <si>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</si>
  <si>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</si>
  <si>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</si>
  <si>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</si>
  <si>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</si>
  <si>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</si>
  <si>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</si>
  <si>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</si>
  <si>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</si>
  <si>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</si>
  <si>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</si>
  <si>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</si>
  <si>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</si>
  <si>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</si>
  <si>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</si>
  <si>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</si>
  <si>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</si>
  <si>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</si>
  <si>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</si>
  <si>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</si>
  <si>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</si>
  <si>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</si>
  <si>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</si>
  <si>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</si>
  <si>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</si>
  <si>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</si>
  <si>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</si>
  <si>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</si>
  <si>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</si>
  <si>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</si>
  <si>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</si>
  <si>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</si>
  <si>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</si>
  <si>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</si>
  <si>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</si>
  <si>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</si>
  <si>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</si>
  <si>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</si>
  <si>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</si>
  <si>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</si>
  <si>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</si>
  <si>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</si>
  <si>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</si>
  <si>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</si>
  <si>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</si>
  <si>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</si>
  <si>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</si>
  <si>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</si>
  <si>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</si>
  <si>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</si>
  <si>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</si>
  <si>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</si>
  <si>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</si>
  <si>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</si>
  <si>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</si>
  <si>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</si>
  <si>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</si>
  <si>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</si>
  <si>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</si>
  <si>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</si>
  <si>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</si>
  <si>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</si>
  <si>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</si>
  <si>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</si>
  <si>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</si>
  <si>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</si>
  <si>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</si>
  <si>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</si>
  <si>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</si>
  <si>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</si>
  <si>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</si>
  <si>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</si>
  <si>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</si>
  <si>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</si>
  <si>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</si>
  <si>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</si>
  <si>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</si>
  <si>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</si>
  <si>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</si>
  <si>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</si>
  <si>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</si>
  <si>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</si>
  <si>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</si>
  <si>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</si>
  <si>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</si>
  <si>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</si>
  <si>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</si>
  <si>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</si>
  <si>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</si>
  <si>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</si>
  <si>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</si>
  <si>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</si>
  <si>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</si>
  <si>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</si>
  <si>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</si>
  <si>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</si>
  <si>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</si>
  <si>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</si>
  <si>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</si>
  <si>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</si>
  <si>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</si>
  <si>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</si>
  <si>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</si>
  <si>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</si>
  <si>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</si>
  <si>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</si>
  <si>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</si>
  <si>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</si>
  <si>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</si>
  <si>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</si>
  <si>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</si>
  <si>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</si>
  <si>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</si>
  <si>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</si>
  <si>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</si>
  <si>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</si>
  <si>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</si>
  <si>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</si>
  <si>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</si>
  <si>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</si>
  <si>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</si>
  <si>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</si>
  <si>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</si>
  <si>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</si>
  <si>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</si>
  <si>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</si>
  <si>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</si>
  <si>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</si>
  <si>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</si>
  <si>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</si>
  <si>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</si>
  <si>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</si>
  <si>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</si>
  <si>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</si>
  <si>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</si>
  <si>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</si>
  <si>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</si>
  <si>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</si>
  <si>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</si>
  <si>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</si>
  <si>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</si>
  <si>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</si>
  <si>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</si>
  <si>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</si>
  <si>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</si>
  <si>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</si>
  <si>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</si>
  <si>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</si>
  <si>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</si>
  <si>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</si>
  <si>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</si>
  <si>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</si>
  <si>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</si>
  <si>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</si>
  <si>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</si>
  <si>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</si>
  <si>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</si>
  <si>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</si>
  <si>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</si>
  <si>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</si>
  <si>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</si>
  <si>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</si>
  <si>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</si>
  <si>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</si>
  <si>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</si>
  <si>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</si>
  <si>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</si>
  <si>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</si>
  <si>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</si>
  <si>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</si>
  <si>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</si>
  <si>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</si>
  <si>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</si>
  <si>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</si>
  <si>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</si>
  <si>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</si>
  <si>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</si>
  <si>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</si>
  <si>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</si>
  <si>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</si>
  <si>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</si>
  <si>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</si>
  <si>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</si>
  <si>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</si>
  <si>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</si>
  <si>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</si>
  <si>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</si>
  <si>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</si>
  <si>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</si>
  <si>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</si>
  <si>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</si>
  <si>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</si>
  <si>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</si>
  <si>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</si>
  <si>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</si>
  <si>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</si>
  <si>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</si>
  <si>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</si>
  <si>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</si>
  <si>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</si>
  <si>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</si>
  <si>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</si>
  <si>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</si>
  <si>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</si>
  <si>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</si>
  <si>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</si>
  <si>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</si>
  <si>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</si>
  <si>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</si>
  <si>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</si>
  <si>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</si>
  <si>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</si>
  <si>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</si>
  <si>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</si>
  <si>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</si>
  <si>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</si>
  <si>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</si>
  <si>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</si>
  <si>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</si>
  <si>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</si>
  <si>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</si>
  <si>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</si>
  <si>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</si>
  <si>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</si>
  <si>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</si>
  <si>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</si>
  <si>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</si>
  <si>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</si>
  <si>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</si>
  <si>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</si>
  <si>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</si>
  <si>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</si>
  <si>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</si>
  <si>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</si>
  <si>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</si>
  <si>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</si>
  <si>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</si>
  <si>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</si>
  <si>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</si>
  <si>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</si>
  <si>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</si>
  <si>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</si>
  <si>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</si>
  <si>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</si>
  <si>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</si>
  <si>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</si>
  <si>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</si>
  <si>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</si>
  <si>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</si>
  <si>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</si>
  <si>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</si>
  <si>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</si>
  <si>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</si>
  <si>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</si>
  <si>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</si>
  <si>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</si>
  <si>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</si>
  <si>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</si>
  <si>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</si>
  <si>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</si>
  <si>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</si>
  <si>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</si>
  <si>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</si>
  <si>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</si>
  <si>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</si>
  <si>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</si>
  <si>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</si>
  <si>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</si>
  <si>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</si>
  <si>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</si>
  <si>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</si>
  <si>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</si>
  <si>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</si>
  <si>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</si>
  <si>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</si>
  <si>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</si>
  <si>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</si>
  <si>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</si>
  <si>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</si>
  <si>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</si>
  <si>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</si>
  <si>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</si>
  <si>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</si>
  <si>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</si>
  <si>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</si>
  <si>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</si>
  <si>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</si>
  <si>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</si>
  <si>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</si>
  <si>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</si>
  <si>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</si>
  <si>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</si>
  <si>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</si>
  <si>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</si>
  <si>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</si>
  <si>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</si>
  <si>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</si>
  <si>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</si>
  <si>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</si>
  <si>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</si>
  <si>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</si>
  <si>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</si>
  <si>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</si>
  <si>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</si>
  <si>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</si>
  <si>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</si>
  <si>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</si>
  <si>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</si>
  <si>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</si>
  <si>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</si>
  <si>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</si>
  <si>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</si>
  <si>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</si>
  <si>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</si>
  <si>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</si>
  <si>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</si>
  <si>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</si>
  <si>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</si>
  <si>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</si>
  <si>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</si>
  <si>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</si>
  <si>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</si>
  <si>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</si>
  <si>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</si>
  <si>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</si>
  <si>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</si>
  <si>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</si>
  <si>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</si>
  <si>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</si>
  <si>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</si>
  <si>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</si>
  <si>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</si>
  <si>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</si>
  <si>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</si>
  <si>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</si>
  <si>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</si>
  <si>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</si>
  <si>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</si>
  <si>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</si>
  <si>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</si>
  <si>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</si>
  <si>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</si>
  <si>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</si>
  <si>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</si>
  <si>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</si>
  <si>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</si>
  <si>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</si>
  <si>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</si>
  <si>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</si>
  <si>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</si>
  <si>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</si>
  <si>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</si>
  <si>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</si>
  <si>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</si>
  <si>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</si>
  <si>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</si>
  <si>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</si>
  <si>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</si>
  <si>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</si>
  <si>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</si>
  <si>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</si>
  <si>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</si>
  <si>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</si>
  <si>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</si>
  <si>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</si>
  <si>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</si>
  <si>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</si>
  <si>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</si>
  <si>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</si>
  <si>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</si>
  <si>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</si>
  <si>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</si>
  <si>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</si>
  <si>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</si>
  <si>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</si>
  <si>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</si>
  <si>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</si>
  <si>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</si>
  <si>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</si>
  <si>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</si>
  <si>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</si>
  <si>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</si>
  <si>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</si>
  <si>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</si>
  <si>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</si>
  <si>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</si>
  <si>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</si>
  <si>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</si>
  <si>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</si>
  <si>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</si>
  <si>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</si>
  <si>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</si>
  <si>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</si>
  <si>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</si>
  <si>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</si>
  <si>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</si>
  <si>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</si>
  <si>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</si>
  <si>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</si>
  <si>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</si>
  <si>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</si>
  <si>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</si>
  <si>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</si>
  <si>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</si>
  <si>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</si>
  <si>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</si>
  <si>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</si>
  <si>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</si>
  <si>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</si>
  <si>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</si>
  <si>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</si>
  <si>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</si>
  <si>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</si>
  <si>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</si>
  <si>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</si>
  <si>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</si>
  <si>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</si>
  <si>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</si>
  <si>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</si>
  <si>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</si>
  <si>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</si>
  <si>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</si>
  <si>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</si>
  <si>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</si>
  <si>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</si>
  <si>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</si>
  <si>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</si>
  <si>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</si>
  <si>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</si>
  <si>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</si>
  <si>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</si>
  <si>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</si>
  <si>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</si>
  <si>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</si>
  <si>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</si>
  <si>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</si>
  <si>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</si>
  <si>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</si>
  <si>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</si>
  <si>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</si>
  <si>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</si>
  <si>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</si>
  <si>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</si>
  <si>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</si>
  <si>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</si>
  <si>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</si>
  <si>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</si>
  <si>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</si>
  <si>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</si>
  <si>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</si>
  <si>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</si>
  <si>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</si>
  <si>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</si>
  <si>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</si>
  <si>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</si>
  <si>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</si>
  <si>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</si>
  <si>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</si>
  <si>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</si>
  <si>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</si>
  <si>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</si>
  <si>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</si>
  <si>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</si>
  <si>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</si>
  <si>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</si>
  <si>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</si>
  <si>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</si>
  <si>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</si>
  <si>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</si>
  <si>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</si>
  <si>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</si>
  <si>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</si>
  <si>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</si>
  <si>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</si>
  <si>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</si>
  <si>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</si>
  <si>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</si>
  <si>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</si>
  <si>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</si>
  <si>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</si>
  <si>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</si>
  <si>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</si>
  <si>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</si>
  <si>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</si>
  <si>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</si>
  <si>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</si>
  <si>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</si>
  <si>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</si>
  <si>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</si>
  <si>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</si>
  <si>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</si>
  <si>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</si>
  <si>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</si>
  <si>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</si>
  <si>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</si>
  <si>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</si>
  <si>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</si>
  <si>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</si>
  <si>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</si>
  <si>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</si>
  <si>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</si>
  <si>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</si>
  <si>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</si>
  <si>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</si>
  <si>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</si>
  <si>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</si>
  <si>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</si>
  <si>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</si>
  <si>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</si>
  <si>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</si>
  <si>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</si>
  <si>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</si>
  <si>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</si>
  <si>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</si>
  <si>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</si>
  <si>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</si>
  <si>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</si>
  <si>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</si>
  <si>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</si>
  <si>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</si>
  <si>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</si>
  <si>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</si>
  <si>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</si>
  <si>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</si>
  <si>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</si>
  <si>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</si>
  <si>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</si>
  <si>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</si>
  <si>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</si>
  <si>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</si>
  <si>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</si>
  <si>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</si>
  <si>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</si>
  <si>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</si>
  <si>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</si>
  <si>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</si>
  <si>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</si>
  <si>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</si>
  <si>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</si>
  <si>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</si>
  <si>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</si>
  <si>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</si>
  <si>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</si>
  <si>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</si>
  <si>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</si>
  <si>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</si>
  <si>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</si>
  <si>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</si>
  <si>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</si>
  <si>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</si>
  <si>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</si>
  <si>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</si>
  <si>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</si>
  <si>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</si>
  <si>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</si>
  <si>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</si>
  <si>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</si>
  <si>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</si>
  <si>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</si>
  <si>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</si>
  <si>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</si>
  <si>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</si>
  <si>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</si>
  <si>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</si>
  <si>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</si>
  <si>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</si>
  <si>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</si>
  <si>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</si>
  <si>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</si>
  <si>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</si>
  <si>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</si>
  <si>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</si>
  <si>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</si>
  <si>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</si>
  <si>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</si>
  <si>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</si>
  <si>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</si>
  <si>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</si>
  <si>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</si>
  <si>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</si>
  <si>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</si>
  <si>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</si>
  <si>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</si>
  <si>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</si>
  <si>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</si>
  <si>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</si>
  <si>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</si>
  <si>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</si>
  <si>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</si>
  <si>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</si>
  <si>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</si>
  <si>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</si>
  <si>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</si>
  <si>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</si>
  <si>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</si>
  <si>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</si>
  <si>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</si>
  <si>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</si>
  <si>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</si>
  <si>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</si>
  <si>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</si>
  <si>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</si>
  <si>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</si>
  <si>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</si>
  <si>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</si>
  <si>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</si>
  <si>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</si>
  <si>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</si>
  <si>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</si>
  <si>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</si>
  <si>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</si>
  <si>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</si>
  <si>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</si>
  <si>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</si>
  <si>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</si>
  <si>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</si>
  <si>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</si>
  <si>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</si>
  <si>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</si>
  <si>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</si>
  <si>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</si>
  <si>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</si>
  <si>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</si>
  <si>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</si>
  <si>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</si>
  <si>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</si>
  <si>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</si>
  <si>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</si>
  <si>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</si>
  <si>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</si>
  <si>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</si>
  <si>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</si>
  <si>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</si>
  <si>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</si>
  <si>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</si>
  <si>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</si>
  <si>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</si>
  <si>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</si>
  <si>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</si>
  <si>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</si>
  <si>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</si>
  <si>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</si>
  <si>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</si>
  <si>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</si>
  <si>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</si>
  <si>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</si>
  <si>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</si>
  <si>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</si>
  <si>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</si>
  <si>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</si>
  <si>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</si>
  <si>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</si>
  <si>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</si>
  <si>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</si>
  <si>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</si>
  <si>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</si>
  <si>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</si>
  <si>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</si>
  <si>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</si>
  <si>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</si>
  <si>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</si>
  <si>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</si>
  <si>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</si>
  <si>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</si>
  <si>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</si>
  <si>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</si>
  <si>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</si>
  <si>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</si>
  <si>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</si>
  <si>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</si>
  <si>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</si>
  <si>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</si>
  <si>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</si>
  <si>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</si>
  <si>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</si>
  <si>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</si>
  <si>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</si>
  <si>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</si>
  <si>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</si>
  <si>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</si>
  <si>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</si>
  <si>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</si>
  <si>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</si>
  <si>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</si>
  <si>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</si>
  <si>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</si>
  <si>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</si>
  <si>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</si>
  <si>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</si>
  <si>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</si>
  <si>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</si>
  <si>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</si>
  <si>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</si>
  <si>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</si>
  <si>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</si>
  <si>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</si>
  <si>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</si>
  <si>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</si>
  <si>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</si>
  <si>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</si>
  <si>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</si>
  <si>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</si>
  <si>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</si>
  <si>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</si>
  <si>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</si>
  <si>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</si>
  <si>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</si>
  <si>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</si>
  <si>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</si>
  <si>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</si>
  <si>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</si>
  <si>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</si>
  <si>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</si>
  <si>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</si>
  <si>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</si>
  <si>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</si>
  <si>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</si>
  <si>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</si>
  <si>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</si>
  <si>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</si>
  <si>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</si>
  <si>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</si>
  <si>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</si>
  <si>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</si>
  <si>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</si>
  <si>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</si>
  <si>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</si>
  <si>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</si>
  <si>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</si>
  <si>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</si>
  <si>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</si>
  <si>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</si>
  <si>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</si>
  <si>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</si>
  <si>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</si>
  <si>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</si>
  <si>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</si>
  <si>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</si>
  <si>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</si>
  <si>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</si>
  <si>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</si>
  <si>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</si>
  <si>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</si>
  <si>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</si>
  <si>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</si>
  <si>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</si>
  <si>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</si>
  <si>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</si>
  <si>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</si>
  <si>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</si>
  <si>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</si>
  <si>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</si>
  <si>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</si>
  <si>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</si>
  <si>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</si>
  <si>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</si>
  <si>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</si>
  <si>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</si>
  <si>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</si>
  <si>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</si>
  <si>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</si>
  <si>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</si>
  <si>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</si>
  <si>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</si>
  <si>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</si>
  <si>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</si>
  <si>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</si>
  <si>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</si>
  <si>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</si>
  <si>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</si>
  <si>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</si>
  <si>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</si>
  <si>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</si>
  <si>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</si>
  <si>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</si>
  <si>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</si>
  <si>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</si>
  <si>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</si>
  <si>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</si>
  <si>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</si>
  <si>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</si>
  <si>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</si>
  <si>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</si>
  <si>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</si>
  <si>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</si>
  <si>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</si>
  <si>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</si>
  <si>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</si>
  <si>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</si>
  <si>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</si>
  <si>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</si>
  <si>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</si>
  <si>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</si>
  <si>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</si>
  <si>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</si>
  <si>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</si>
  <si>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</si>
  <si>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</si>
  <si>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</si>
  <si>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</si>
  <si>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</si>
  <si>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</si>
  <si>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</si>
  <si>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</si>
  <si>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</si>
  <si>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</si>
  <si>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</si>
  <si>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</si>
  <si>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</si>
  <si>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</si>
  <si>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</si>
  <si>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</si>
  <si>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</si>
  <si>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</si>
  <si>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</si>
  <si>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</si>
  <si>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</si>
  <si>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</si>
  <si>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</si>
  <si>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</si>
  <si>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</si>
  <si>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</si>
  <si>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</si>
  <si>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</si>
  <si>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</si>
  <si>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</si>
  <si>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</si>
  <si>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</si>
  <si>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</si>
  <si>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</si>
  <si>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</si>
  <si>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</si>
  <si>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</si>
  <si>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</si>
  <si>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</si>
  <si>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</si>
  <si>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</si>
  <si>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</si>
  <si>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</si>
  <si>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</si>
  <si>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</si>
  <si>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</si>
  <si>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</si>
  <si>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</si>
  <si>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</si>
  <si>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</si>
  <si>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</si>
  <si>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</si>
  <si>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</si>
  <si>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</si>
  <si>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</si>
  <si>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</si>
  <si>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</si>
  <si>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</si>
  <si>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</si>
  <si>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</si>
  <si>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</si>
  <si>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</si>
  <si>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</si>
  <si>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</si>
  <si>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</si>
  <si>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</si>
  <si>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</si>
  <si>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</si>
  <si>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</si>
  <si>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</si>
  <si>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</si>
  <si>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</si>
  <si>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</si>
  <si>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</si>
  <si>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</si>
  <si>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</si>
  <si>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</si>
  <si>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</si>
  <si>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</si>
  <si>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</si>
  <si>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</si>
  <si>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</si>
  <si>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</si>
  <si>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</si>
  <si>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</si>
  <si>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</si>
  <si>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</si>
  <si>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</si>
  <si>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</si>
  <si>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</si>
  <si>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</si>
  <si>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</si>
  <si>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</si>
  <si>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</si>
  <si>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</si>
  <si>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</si>
  <si>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</si>
  <si>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</si>
  <si>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</si>
  <si>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</si>
  <si>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</si>
  <si>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</si>
  <si>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</si>
  <si>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</si>
  <si>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</si>
  <si>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</si>
  <si>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</si>
  <si>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</si>
  <si>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</si>
  <si>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</si>
  <si>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</si>
  <si>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</si>
  <si>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</si>
  <si>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</si>
  <si>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</si>
  <si>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</si>
  <si>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</si>
  <si>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</si>
  <si>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</si>
  <si>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</si>
  <si>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</si>
  <si>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</si>
  <si>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</si>
  <si>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</si>
  <si>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</si>
  <si>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</si>
  <si>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</si>
  <si>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</si>
  <si>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</si>
  <si>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</si>
  <si>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</si>
  <si>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</si>
  <si>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</si>
  <si>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</si>
  <si>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</si>
  <si>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</si>
  <si>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</si>
  <si>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</si>
  <si>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</si>
  <si>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</si>
  <si>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</si>
  <si>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</si>
  <si>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</si>
  <si>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</si>
  <si>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</si>
  <si>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</si>
  <si>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</si>
  <si>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</si>
  <si>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</si>
  <si>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</si>
  <si>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</si>
  <si>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</si>
  <si>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</si>
  <si>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</si>
  <si>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</si>
  <si>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</si>
  <si>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</si>
  <si>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</si>
  <si>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</si>
  <si>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</si>
  <si>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</si>
  <si>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</si>
  <si>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</si>
  <si>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</si>
  <si>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</si>
  <si>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</si>
  <si>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</si>
  <si>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</si>
  <si>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</si>
  <si>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</si>
  <si>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</si>
  <si>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</si>
  <si>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</si>
  <si>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</si>
  <si>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</si>
  <si>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</si>
  <si>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</si>
  <si>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</si>
  <si>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</si>
  <si>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</si>
  <si>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</si>
  <si>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</si>
  <si>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</si>
  <si>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</si>
  <si>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</si>
  <si>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</si>
  <si>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</si>
  <si>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</si>
  <si>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</si>
  <si>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</si>
  <si>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</si>
  <si>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</si>
  <si>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</si>
  <si>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</si>
  <si>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</si>
  <si>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</si>
  <si>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</si>
  <si>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</si>
  <si>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</si>
  <si>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</si>
  <si>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</si>
  <si>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</si>
  <si>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</si>
  <si>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</si>
  <si>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</si>
  <si>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</si>
  <si>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</si>
  <si>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</si>
  <si>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</si>
  <si>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</si>
  <si>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</si>
  <si>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</si>
  <si>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</si>
  <si>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</si>
  <si>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</si>
  <si>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</si>
  <si>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</si>
  <si>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</si>
  <si>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</si>
  <si>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</si>
  <si>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</si>
  <si>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</si>
  <si>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</si>
  <si>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</si>
  <si>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</si>
  <si>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</si>
  <si>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</si>
  <si>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</si>
  <si>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</si>
  <si>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</si>
  <si>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</si>
  <si>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</si>
  <si>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</si>
  <si>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</si>
  <si>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</si>
  <si>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</si>
  <si>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</si>
  <si>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</si>
  <si>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</si>
  <si>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</si>
  <si>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</si>
  <si>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</si>
  <si>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</si>
  <si>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</si>
  <si>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</si>
  <si>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</si>
  <si>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</si>
  <si>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</si>
  <si>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</si>
  <si>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</si>
  <si>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</si>
  <si>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</si>
  <si>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</si>
  <si>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</si>
  <si>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</si>
  <si>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</si>
  <si>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</si>
  <si>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</si>
  <si>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</si>
  <si>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</si>
  <si>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</si>
  <si>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</si>
  <si>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</si>
  <si>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</si>
  <si>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</si>
  <si>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</si>
  <si>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</si>
  <si>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</si>
  <si>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</si>
  <si>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</si>
  <si>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</si>
  <si>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</si>
  <si>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</si>
  <si>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</si>
  <si>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</si>
  <si>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</si>
  <si>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</si>
  <si>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</si>
  <si>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</si>
  <si>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</si>
  <si>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</si>
  <si>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</si>
  <si>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</si>
  <si>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</si>
  <si>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</si>
  <si>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</si>
  <si>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</si>
  <si>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</si>
  <si>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</si>
  <si>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</si>
  <si>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</si>
  <si>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</si>
  <si>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</si>
  <si>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</si>
  <si>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</si>
  <si>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</si>
  <si>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</si>
  <si>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</si>
  <si>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</si>
  <si>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</si>
  <si>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</si>
  <si>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</si>
  <si>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</si>
  <si>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</si>
  <si>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</si>
  <si>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</si>
  <si>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</si>
  <si>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</si>
  <si>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</si>
  <si>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</si>
  <si>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</si>
  <si>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</si>
  <si>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</si>
  <si>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</si>
  <si>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</si>
  <si>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</si>
  <si>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</si>
  <si>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</si>
  <si>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</si>
  <si>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</si>
  <si>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</si>
  <si>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</si>
  <si>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</si>
  <si>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</si>
  <si>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</si>
  <si>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</si>
  <si>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</si>
  <si>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</si>
  <si>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</si>
  <si>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</si>
  <si>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</si>
  <si>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</si>
  <si>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</si>
  <si>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</si>
  <si>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</si>
  <si>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</si>
  <si>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</si>
  <si>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</si>
  <si>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</si>
  <si>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</si>
  <si>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</si>
  <si>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</si>
  <si>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</si>
  <si>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</si>
  <si>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</si>
  <si>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</si>
  <si>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</si>
  <si>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</si>
  <si>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</si>
  <si>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</si>
  <si>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</si>
  <si>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</si>
  <si>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</si>
  <si>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</si>
  <si>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</si>
  <si>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</si>
  <si>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</si>
  <si>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</si>
  <si>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</si>
  <si>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</si>
  <si>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</si>
  <si>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</si>
  <si>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</si>
  <si>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</si>
  <si>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</si>
  <si>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</si>
  <si>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</si>
  <si>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</si>
  <si>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</si>
  <si>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</si>
  <si>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</si>
  <si>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</si>
  <si>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</si>
  <si>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</si>
  <si>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</si>
  <si>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</si>
  <si>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</si>
  <si>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</si>
  <si>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</si>
  <si>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</si>
  <si>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</si>
  <si>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</si>
  <si>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</si>
  <si>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</si>
  <si>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</si>
  <si>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</si>
  <si>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</si>
  <si>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</si>
  <si>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</si>
  <si>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</si>
  <si>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</si>
  <si>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</si>
  <si>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</si>
  <si>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</si>
  <si>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</si>
  <si>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</si>
  <si>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</si>
  <si>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</si>
  <si>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</si>
  <si>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</si>
  <si>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</si>
  <si>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</si>
  <si>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</si>
  <si>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</si>
  <si>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</si>
  <si>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</si>
  <si>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</si>
  <si>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</si>
  <si>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</si>
  <si>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</si>
  <si>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</si>
  <si>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</si>
  <si>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</si>
  <si>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</si>
  <si>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</si>
  <si>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</si>
  <si>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</si>
  <si>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</si>
  <si>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</si>
  <si>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</si>
  <si>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</si>
  <si>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</si>
  <si>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</si>
  <si>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</si>
  <si>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</si>
  <si>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</si>
  <si>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</si>
  <si>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</si>
  <si>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</si>
  <si>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</si>
  <si>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</si>
  <si>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</si>
  <si>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</si>
  <si>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</si>
  <si>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</si>
  <si>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</si>
  <si>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</si>
  <si>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</si>
  <si>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</si>
  <si>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</si>
  <si>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</si>
  <si>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</si>
  <si>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</si>
  <si>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</si>
  <si>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</si>
  <si>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</si>
  <si>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</si>
  <si>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</si>
  <si>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</si>
  <si>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</si>
  <si>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</si>
  <si>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</si>
  <si>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</si>
  <si>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</si>
  <si>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</si>
  <si>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</si>
  <si>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</si>
  <si>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</si>
  <si>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</si>
  <si>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</si>
  <si>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</si>
  <si>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</si>
  <si>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</si>
  <si>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</si>
  <si>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</si>
  <si>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</si>
  <si>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</si>
  <si>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</si>
  <si>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</si>
  <si>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</si>
  <si>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</si>
  <si>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</si>
  <si>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</si>
  <si>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</si>
  <si>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</si>
  <si>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</si>
  <si>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</si>
  <si>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</si>
  <si>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</si>
  <si>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</si>
  <si>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</si>
  <si>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</si>
  <si>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</si>
  <si>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</si>
  <si>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</si>
  <si>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</si>
  <si>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</si>
  <si>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</si>
  <si>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</si>
  <si>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</si>
  <si>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</si>
  <si>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</si>
  <si>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</si>
  <si>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</si>
  <si>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</si>
  <si>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</si>
  <si>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</si>
  <si>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</si>
  <si>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</si>
  <si>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</si>
  <si>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</si>
  <si>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</si>
  <si>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</si>
  <si>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</si>
  <si>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</si>
  <si>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</si>
  <si>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</si>
  <si>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</si>
  <si>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</si>
  <si>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</si>
  <si>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</si>
  <si>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</si>
  <si>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</si>
  <si>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</si>
  <si>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</si>
  <si>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</si>
  <si>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</si>
  <si>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</si>
  <si>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</si>
  <si>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</si>
  <si>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</si>
  <si>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</si>
  <si>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</si>
  <si>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</si>
  <si>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</si>
  <si>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</si>
  <si>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</si>
  <si>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</si>
  <si>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</si>
  <si>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</si>
  <si>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</si>
  <si>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</si>
  <si>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</si>
  <si>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</si>
  <si>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</si>
  <si>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</si>
  <si>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</si>
  <si>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</si>
  <si>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</si>
  <si>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</si>
  <si>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</si>
  <si>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</si>
  <si>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</si>
  <si>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</si>
  <si>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</si>
  <si>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</si>
  <si>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</si>
  <si>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</si>
  <si>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</si>
  <si>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</si>
  <si>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</si>
  <si>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</si>
  <si>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</si>
  <si>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</si>
  <si>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</si>
  <si>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</si>
  <si>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</si>
  <si>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</si>
  <si>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</si>
  <si>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</si>
  <si>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</si>
  <si>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</si>
  <si>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</si>
  <si>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</si>
  <si>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</si>
  <si>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</si>
  <si>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</si>
  <si>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</si>
  <si>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</si>
  <si>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</si>
  <si>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</si>
  <si>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</si>
  <si>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</si>
  <si>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</si>
  <si>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</si>
  <si>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</si>
  <si>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</si>
  <si>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</si>
  <si>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</si>
  <si>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</si>
  <si>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</si>
  <si>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</si>
  <si>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</si>
  <si>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</si>
  <si>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</si>
  <si>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</si>
  <si>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</si>
  <si>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</si>
  <si>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</si>
  <si>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</si>
  <si>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</si>
  <si>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</si>
  <si>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</si>
  <si>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</si>
  <si>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</si>
  <si>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</si>
  <si>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</si>
  <si>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</si>
  <si>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</si>
  <si>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</si>
  <si>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</si>
  <si>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</si>
  <si>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</si>
  <si>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</si>
  <si>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</si>
  <si>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</si>
  <si>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</si>
  <si>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</si>
  <si>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</si>
  <si>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</si>
  <si>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</si>
  <si>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</si>
  <si>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</si>
  <si>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</si>
  <si>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</si>
  <si>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</si>
  <si>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</si>
  <si>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</si>
  <si>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</si>
  <si>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</si>
  <si>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</si>
  <si>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</si>
  <si>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</si>
  <si>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</si>
  <si>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</si>
  <si>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</si>
  <si>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</si>
  <si>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</si>
  <si>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</si>
  <si>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</si>
  <si>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</si>
  <si>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</si>
  <si>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</si>
  <si>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</si>
  <si>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</si>
  <si>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</si>
  <si>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</si>
  <si>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</si>
  <si>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</si>
  <si>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</si>
  <si>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</si>
  <si>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</si>
  <si>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</si>
  <si>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</si>
  <si>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</si>
  <si>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</si>
  <si>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</si>
  <si>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</si>
  <si>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</si>
  <si>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</si>
  <si>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</si>
  <si>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</si>
  <si>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</si>
  <si>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</si>
  <si>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</si>
  <si>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</si>
  <si>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</si>
  <si>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</si>
  <si>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</si>
  <si>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</si>
  <si>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</si>
  <si>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</si>
  <si>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</si>
  <si>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</si>
  <si>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</si>
  <si>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</si>
  <si>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</si>
  <si>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</si>
  <si>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</si>
  <si>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</si>
  <si>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</si>
  <si>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</si>
  <si>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</si>
  <si>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</si>
  <si>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</si>
  <si>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</si>
  <si>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</si>
  <si>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</si>
  <si>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</si>
  <si>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</si>
  <si>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</si>
  <si>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</si>
  <si>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</si>
  <si>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</si>
  <si>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</si>
  <si>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</si>
  <si>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</si>
  <si>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</si>
  <si>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</si>
  <si>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</si>
  <si>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</si>
  <si>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</si>
  <si>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</si>
  <si>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</si>
  <si>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</si>
  <si>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</si>
  <si>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</si>
  <si>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</si>
  <si>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</si>
  <si>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</si>
  <si>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</si>
  <si>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</si>
  <si>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</si>
  <si>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</si>
  <si>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</si>
  <si>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</si>
  <si>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</si>
  <si>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</si>
  <si>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</si>
  <si>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</si>
  <si>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</si>
  <si>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</si>
  <si>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</si>
  <si>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</si>
  <si>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</si>
  <si>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</si>
  <si>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</si>
  <si>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</si>
  <si>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</si>
  <si>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</si>
  <si>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</si>
  <si>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</si>
  <si>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</si>
  <si>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</si>
  <si>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</si>
  <si>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</si>
  <si>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</si>
  <si>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</si>
  <si>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</si>
  <si>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</si>
  <si>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</si>
  <si>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</si>
  <si>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</si>
  <si>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</si>
  <si>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</si>
  <si>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</si>
  <si>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</si>
  <si>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</si>
  <si>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</si>
  <si>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</si>
  <si>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</si>
  <si>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</si>
  <si>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</si>
  <si>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</si>
  <si>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</si>
  <si>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</si>
  <si>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</si>
  <si>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</si>
  <si>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</si>
  <si>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</si>
  <si>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</si>
  <si>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</si>
  <si>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</si>
  <si>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</si>
  <si>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</si>
  <si>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</si>
  <si>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</si>
  <si>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</si>
  <si>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</si>
  <si>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</si>
  <si>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</si>
  <si>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</si>
  <si>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</si>
  <si>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</si>
  <si>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</si>
  <si>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</si>
  <si>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</si>
  <si>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</si>
  <si>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</si>
  <si>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</si>
  <si>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</si>
  <si>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</si>
  <si>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</si>
  <si>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</si>
  <si>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</si>
  <si>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</si>
  <si>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</si>
  <si>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</si>
  <si>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</si>
  <si>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</si>
  <si>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</si>
  <si>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</si>
  <si>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</si>
  <si>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</si>
  <si>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</si>
  <si>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</si>
  <si>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</si>
  <si>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</si>
  <si>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</si>
  <si>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</si>
  <si>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</si>
  <si>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</si>
  <si>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</si>
  <si>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</si>
  <si>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</si>
  <si>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</si>
  <si>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</si>
  <si>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</si>
  <si>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</si>
  <si>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</si>
  <si>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</si>
  <si>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</si>
  <si>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</si>
  <si>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</si>
  <si>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</si>
  <si>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</si>
  <si>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</si>
  <si>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</si>
  <si>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</si>
  <si>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</si>
  <si>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</si>
  <si>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</si>
  <si>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</si>
  <si>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</si>
  <si>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</si>
  <si>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</si>
  <si>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</si>
  <si>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</si>
  <si>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</si>
  <si>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</si>
  <si>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</si>
  <si>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</si>
  <si>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</si>
  <si>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</si>
  <si>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</si>
  <si>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</si>
  <si>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</si>
  <si>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</si>
  <si>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</si>
  <si>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</si>
  <si>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</si>
  <si>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</si>
  <si>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</si>
  <si>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</si>
  <si>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</si>
  <si>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</si>
  <si>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</si>
  <si>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</si>
  <si>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</si>
  <si>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</si>
  <si>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</si>
  <si>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</si>
  <si>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</si>
  <si>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</si>
  <si>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</si>
  <si>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</si>
  <si>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</si>
  <si>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</si>
  <si>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</si>
  <si>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</si>
  <si>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</si>
  <si>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</si>
  <si>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</si>
  <si>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</si>
  <si>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</si>
  <si>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</si>
  <si>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</si>
  <si>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</si>
  <si>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</si>
  <si>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</si>
  <si>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</si>
  <si>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</si>
  <si>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</si>
  <si>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</si>
  <si>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</si>
  <si>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</si>
  <si>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</si>
  <si>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</si>
  <si>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</si>
  <si>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</si>
  <si>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</si>
  <si>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</si>
  <si>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</si>
  <si>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</si>
  <si>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</si>
  <si>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</si>
  <si>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</si>
  <si>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</si>
  <si>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</si>
  <si>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</si>
  <si>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</si>
  <si>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</si>
  <si>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</si>
  <si>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</si>
  <si>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</si>
  <si>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</si>
  <si>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</si>
  <si>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</si>
  <si>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</si>
  <si>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</si>
  <si>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</si>
  <si>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</si>
  <si>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</si>
  <si>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</si>
  <si>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</si>
  <si>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</si>
  <si>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</si>
  <si>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</si>
  <si>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</si>
  <si>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</si>
  <si>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</si>
  <si>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</si>
  <si>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</si>
  <si>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</si>
  <si>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</si>
  <si>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</si>
  <si>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</si>
  <si>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</si>
  <si>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</si>
  <si>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</si>
  <si>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</si>
  <si>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</si>
  <si>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</si>
  <si>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</si>
  <si>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</si>
  <si>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</si>
  <si>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</si>
  <si>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</si>
  <si>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</si>
  <si>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</si>
  <si>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</si>
  <si>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</si>
  <si>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</si>
  <si>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</si>
  <si>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</si>
  <si>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</si>
  <si>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</si>
  <si>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</si>
  <si>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</si>
  <si>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</si>
  <si>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</si>
  <si>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</si>
  <si>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</si>
  <si>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</si>
  <si>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</si>
  <si>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</si>
  <si>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</si>
  <si>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</si>
  <si>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</si>
  <si>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</si>
  <si>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</si>
  <si>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</si>
  <si>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</si>
  <si>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</si>
  <si>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</si>
  <si>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</si>
  <si>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</si>
  <si>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</si>
  <si>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</si>
  <si>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</si>
  <si>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</si>
  <si>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</si>
  <si>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</si>
  <si>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</si>
  <si>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</si>
  <si>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</si>
  <si>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</si>
  <si>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</si>
  <si>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</si>
  <si>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</si>
  <si>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</si>
  <si>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</si>
  <si>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</si>
  <si>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</si>
  <si>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</si>
  <si>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</si>
  <si>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</si>
  <si>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</si>
  <si>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</si>
  <si>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</si>
  <si>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</si>
  <si>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</si>
  <si>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</si>
  <si>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</si>
  <si>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</si>
  <si>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</si>
  <si>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</si>
  <si>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</si>
  <si>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</si>
  <si>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</si>
  <si>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</si>
  <si>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</si>
  <si>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</si>
  <si>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</si>
  <si>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</si>
  <si>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</si>
  <si>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</si>
  <si>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</si>
  <si>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</si>
  <si>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</si>
  <si>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</si>
  <si>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</si>
  <si>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</si>
  <si>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</si>
  <si>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</si>
  <si>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</si>
  <si>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</si>
  <si>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</si>
  <si>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</si>
  <si>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</si>
  <si>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</si>
  <si>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</si>
  <si>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</si>
  <si>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</si>
  <si>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</si>
  <si>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</si>
  <si>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</si>
  <si>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</si>
  <si>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</si>
  <si>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</si>
  <si>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</si>
  <si>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</si>
  <si>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</si>
  <si>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</si>
  <si>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</si>
  <si>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</si>
  <si>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</si>
  <si>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</si>
  <si>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</si>
  <si>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</si>
  <si>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</si>
  <si>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</si>
  <si>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</si>
  <si>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</si>
  <si>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</si>
  <si>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</si>
  <si>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</si>
  <si>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</si>
  <si>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</si>
  <si>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</si>
  <si>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</si>
  <si>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</si>
  <si>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</si>
  <si>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</si>
  <si>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</si>
  <si>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</si>
  <si>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</si>
  <si>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</si>
  <si>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</si>
  <si>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</si>
  <si>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</si>
  <si>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</si>
  <si>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</si>
  <si>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</si>
  <si>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</si>
  <si>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</si>
  <si>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</si>
  <si>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</si>
  <si>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</si>
  <si>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</si>
  <si>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</si>
  <si>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</si>
  <si>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</si>
  <si>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</si>
  <si>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</si>
  <si>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</si>
  <si>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</si>
  <si>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</si>
  <si>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</si>
  <si>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</si>
  <si>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</si>
  <si>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</si>
  <si>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</si>
  <si>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</si>
  <si>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</si>
  <si>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</si>
  <si>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</si>
  <si>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</si>
  <si>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</si>
  <si>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</si>
  <si>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</si>
  <si>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</si>
  <si>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</si>
  <si>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</si>
  <si>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</si>
  <si>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</si>
  <si>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</si>
  <si>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</si>
  <si>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</si>
  <si>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</si>
  <si>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</si>
  <si>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</si>
  <si>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</si>
  <si>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</si>
  <si>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</si>
  <si>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</si>
  <si>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</si>
  <si>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</si>
  <si>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</si>
  <si>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</si>
  <si>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</si>
  <si>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</si>
  <si>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</si>
  <si>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</si>
  <si>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</si>
  <si>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</si>
  <si>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</si>
  <si>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</si>
  <si>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</si>
  <si>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</si>
  <si>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</si>
  <si>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</si>
  <si>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</si>
  <si>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</si>
  <si>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</si>
  <si>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</si>
  <si>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</si>
  <si>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</si>
  <si>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</si>
  <si>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</si>
  <si>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</si>
  <si>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</si>
  <si>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</si>
  <si>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</si>
  <si>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</si>
  <si>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</si>
  <si>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</si>
  <si>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</si>
  <si>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</si>
  <si>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</si>
  <si>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</si>
  <si>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</si>
  <si>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</si>
  <si>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</si>
  <si>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</si>
  <si>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</si>
  <si>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</si>
  <si>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</si>
  <si>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</si>
  <si>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</si>
  <si>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</si>
  <si>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</si>
  <si>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</si>
  <si>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</si>
  <si>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</si>
  <si>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</si>
  <si>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</si>
  <si>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</si>
  <si>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</si>
  <si>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</si>
  <si>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</si>
  <si>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</si>
  <si>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</si>
  <si>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</si>
  <si>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</si>
  <si>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</si>
  <si>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</si>
  <si>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</si>
  <si>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</si>
  <si>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</si>
  <si>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</si>
  <si>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</si>
  <si>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</si>
  <si>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</si>
  <si>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</si>
  <si>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</si>
  <si>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</si>
  <si>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</si>
  <si>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</si>
  <si>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</si>
  <si>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</si>
  <si>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</si>
  <si>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</si>
  <si>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</si>
  <si>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</si>
  <si>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</si>
  <si>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</si>
  <si>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</si>
  <si>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</si>
  <si>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</si>
  <si>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</si>
  <si>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</si>
  <si>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</si>
  <si>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</si>
  <si>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</si>
  <si>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</si>
  <si>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</si>
  <si>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</si>
  <si>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</si>
  <si>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</si>
  <si>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</si>
  <si>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</si>
  <si>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</si>
  <si>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</si>
  <si>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</si>
  <si>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</si>
  <si>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</si>
  <si>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</si>
  <si>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</si>
  <si>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</si>
  <si>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</si>
  <si>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</si>
  <si>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</si>
  <si>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</si>
  <si>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</si>
  <si>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</si>
  <si>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</si>
  <si>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</si>
  <si>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</si>
  <si>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</si>
  <si>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</si>
  <si>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</si>
  <si>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</si>
  <si>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</si>
  <si>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</si>
  <si>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</si>
  <si>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</si>
  <si>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</si>
  <si>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</si>
  <si>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</si>
  <si>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</si>
  <si>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</si>
  <si>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</si>
  <si>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</si>
  <si>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</si>
  <si>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</si>
  <si>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</si>
  <si>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</si>
  <si>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</si>
  <si>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</si>
  <si>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</si>
  <si>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</si>
  <si>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</si>
  <si>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</si>
  <si>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</si>
  <si>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</si>
  <si>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</si>
  <si>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</si>
  <si>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</si>
  <si>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</si>
  <si>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</si>
  <si>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</si>
  <si>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</si>
  <si>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</si>
  <si>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</si>
  <si>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</si>
  <si>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</si>
  <si>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</si>
  <si>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</si>
  <si>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</si>
  <si>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</si>
  <si>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</si>
  <si>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</si>
  <si>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</si>
  <si>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</si>
  <si>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</si>
  <si>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</si>
  <si>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</si>
  <si>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</si>
  <si>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</si>
  <si>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</si>
  <si>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</si>
  <si>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</si>
  <si>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</si>
  <si>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</si>
  <si>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</si>
  <si>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</si>
  <si>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</si>
  <si>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</si>
  <si>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</si>
  <si>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</si>
  <si>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</si>
  <si>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</si>
  <si>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</si>
  <si>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</si>
  <si>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</si>
  <si>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</si>
  <si>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</si>
  <si>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</si>
  <si>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</si>
  <si>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</si>
  <si>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</si>
  <si>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</si>
  <si>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</si>
  <si>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</si>
  <si>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</si>
  <si>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</si>
  <si>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</si>
  <si>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</si>
  <si>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</si>
  <si>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</si>
  <si>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</si>
  <si>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</si>
  <si>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</si>
  <si>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</si>
  <si>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</si>
  <si>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</si>
  <si>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</si>
  <si>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</si>
  <si>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</si>
  <si>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</si>
  <si>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</si>
  <si>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</si>
  <si>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</si>
  <si>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</si>
  <si>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</si>
  <si>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</si>
  <si>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</si>
  <si>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</si>
  <si>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</si>
  <si>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</si>
  <si>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</si>
  <si>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</si>
  <si>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</si>
  <si>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</si>
  <si>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</si>
  <si>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</si>
  <si>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</si>
  <si>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</si>
  <si>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</si>
  <si>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</si>
  <si>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</si>
  <si>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</si>
  <si>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</si>
  <si>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</si>
  <si>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</si>
  <si>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</si>
  <si>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</si>
  <si>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</si>
  <si>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</si>
  <si>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</si>
  <si>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</si>
  <si>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</si>
  <si>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</si>
  <si>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</si>
  <si>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</si>
  <si>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</si>
  <si>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</si>
  <si>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</si>
  <si>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</si>
  <si>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</si>
  <si>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</si>
  <si>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</si>
  <si>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</si>
  <si>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</si>
  <si>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</si>
  <si>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</si>
  <si>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</si>
  <si>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</si>
  <si>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</si>
  <si>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</si>
  <si>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</si>
  <si>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</si>
  <si>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</si>
  <si>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</si>
  <si>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</si>
  <si>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</si>
  <si>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</si>
  <si>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</si>
  <si>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</si>
  <si>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</si>
  <si>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</si>
  <si>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</si>
  <si>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</si>
  <si>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</si>
  <si>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</si>
  <si>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</si>
  <si>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</si>
  <si>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</si>
  <si>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</si>
  <si>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</si>
  <si>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</si>
  <si>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</si>
  <si>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</si>
  <si>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</si>
  <si>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</si>
  <si>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</si>
  <si>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</si>
  <si>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</si>
  <si>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</si>
  <si>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</si>
  <si>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</si>
  <si>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</si>
  <si>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</si>
  <si>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</si>
  <si>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</si>
  <si>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</si>
  <si>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</si>
  <si>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</si>
  <si>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</si>
  <si>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</si>
  <si>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</si>
  <si>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</si>
  <si>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</si>
  <si>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</si>
  <si>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</si>
  <si>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</si>
  <si>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</si>
  <si>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</si>
  <si>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</si>
  <si>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</si>
  <si>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</si>
  <si>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</si>
  <si>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</si>
  <si>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</si>
  <si>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</si>
  <si>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</si>
  <si>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</si>
  <si>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</si>
  <si>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</si>
  <si>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</si>
  <si>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</si>
  <si>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</si>
  <si>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</si>
  <si>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</si>
  <si>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</si>
  <si>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</si>
  <si>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</si>
  <si>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</si>
  <si>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</si>
  <si>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</si>
  <si>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</si>
  <si>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</si>
  <si>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</si>
  <si>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</si>
  <si>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</si>
  <si>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</si>
  <si>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</si>
  <si>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</si>
  <si>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</si>
  <si>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</si>
  <si>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</si>
  <si>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</si>
  <si>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</si>
  <si>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</si>
  <si>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</si>
  <si>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</si>
  <si>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</si>
  <si>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</si>
  <si>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</si>
  <si>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</si>
  <si>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</si>
  <si>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</si>
  <si>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</si>
  <si>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</si>
  <si>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</si>
  <si>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</si>
  <si>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</si>
  <si>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</si>
  <si>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</si>
  <si>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</si>
  <si>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</si>
  <si>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</si>
  <si>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</si>
  <si>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</si>
  <si>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</si>
  <si>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</si>
  <si>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</si>
  <si>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</si>
  <si>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</si>
  <si>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</si>
  <si>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</si>
  <si>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</si>
  <si>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</si>
  <si>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</si>
  <si>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</si>
  <si>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</si>
  <si>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</si>
  <si>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</si>
  <si>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</si>
  <si>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</si>
  <si>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</si>
  <si>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</si>
  <si>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</si>
  <si>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</si>
  <si>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</si>
  <si>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</si>
  <si>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</si>
  <si>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</si>
  <si>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</si>
  <si>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</si>
  <si>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</si>
  <si>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</si>
  <si>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</si>
  <si>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</si>
  <si>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</si>
  <si>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</si>
  <si>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</si>
  <si>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</si>
  <si>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</si>
  <si>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</si>
  <si>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</si>
  <si>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</si>
  <si>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</si>
  <si>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</si>
  <si>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</si>
  <si>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</si>
  <si>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</si>
  <si>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</si>
  <si>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</si>
  <si>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</si>
  <si>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</si>
  <si>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</si>
  <si>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</si>
  <si>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</si>
  <si>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</si>
  <si>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</si>
  <si>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</si>
  <si>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</si>
  <si>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</si>
  <si>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</si>
  <si>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</si>
  <si>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</si>
  <si>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</si>
  <si>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</si>
  <si>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</si>
  <si>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</si>
  <si>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</si>
  <si>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</si>
  <si>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</si>
  <si>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</si>
  <si>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</si>
  <si>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</si>
  <si>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</si>
  <si>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</si>
  <si>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</si>
  <si>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</si>
  <si>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</si>
  <si>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</si>
  <si>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</si>
  <si>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</si>
  <si>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</si>
  <si>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</si>
  <si>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</si>
  <si>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</si>
  <si>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</si>
  <si>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</si>
  <si>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</si>
  <si>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</si>
  <si>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</si>
  <si>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</si>
  <si>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</si>
  <si>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</si>
  <si>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</si>
  <si>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</si>
  <si>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</si>
  <si>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</si>
  <si>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</si>
  <si>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</si>
  <si>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</si>
  <si>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</si>
  <si>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</si>
  <si>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</si>
  <si>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</si>
  <si>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</si>
  <si>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</si>
  <si>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</si>
  <si>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</si>
  <si>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</si>
  <si>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</si>
  <si>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</si>
  <si>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</si>
  <si>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</si>
  <si>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</si>
  <si>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</si>
  <si>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</si>
  <si>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</si>
  <si>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</si>
  <si>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</si>
  <si>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</si>
  <si>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</si>
  <si>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</si>
  <si>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</si>
  <si>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</si>
  <si>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</si>
  <si>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</si>
  <si>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</si>
  <si>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</si>
  <si>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</si>
  <si>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</si>
  <si>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</si>
  <si>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</si>
  <si>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</si>
  <si>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</si>
  <si>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</si>
  <si>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</si>
  <si>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</si>
  <si>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</si>
  <si>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</si>
  <si>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</si>
  <si>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</si>
  <si>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</si>
  <si>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</si>
  <si>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</si>
  <si>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</si>
  <si>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</si>
  <si>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</si>
  <si>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</si>
  <si>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</si>
  <si>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</si>
  <si>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</si>
  <si>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</si>
  <si>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</si>
  <si>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</si>
  <si>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</si>
  <si>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</si>
  <si>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</si>
  <si>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</si>
  <si>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</si>
  <si>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</si>
  <si>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</si>
  <si>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</si>
  <si>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</si>
  <si>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</si>
  <si>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</si>
  <si>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</si>
  <si>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</si>
  <si>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</si>
  <si>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</si>
  <si>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</si>
  <si>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</si>
  <si>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</si>
  <si>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</si>
  <si>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</si>
  <si>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</si>
  <si>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</si>
  <si>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</si>
  <si>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</si>
  <si>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</si>
  <si>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</si>
  <si>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</si>
  <si>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</si>
  <si>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</si>
  <si>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</si>
  <si>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</si>
  <si>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</si>
  <si>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</si>
  <si>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</si>
  <si>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</si>
  <si>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</si>
  <si>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</si>
  <si>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</si>
  <si>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</si>
  <si>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</si>
  <si>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</si>
  <si>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</si>
  <si>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</si>
  <si>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</si>
  <si>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</si>
  <si>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</si>
  <si>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</si>
  <si>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</si>
  <si>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</si>
  <si>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</si>
  <si>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</si>
  <si>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</si>
  <si>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</si>
  <si>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</si>
  <si>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</si>
  <si>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</si>
  <si>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</si>
  <si>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</si>
  <si>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</si>
  <si>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</si>
  <si>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</si>
  <si>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</si>
  <si>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</si>
  <si>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</si>
  <si>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</si>
  <si>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</si>
  <si>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</si>
  <si>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</si>
  <si>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</si>
  <si>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</si>
  <si>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</si>
  <si>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</si>
  <si>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</si>
  <si>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</si>
  <si>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</si>
  <si>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</si>
  <si>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</si>
  <si>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</si>
  <si>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</si>
  <si>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</si>
  <si>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</si>
  <si>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</si>
  <si>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</si>
  <si>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</si>
  <si>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</si>
  <si>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</si>
  <si>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</si>
  <si>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</si>
  <si>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</si>
  <si>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</si>
  <si>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</si>
  <si>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</si>
  <si>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</si>
  <si>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</si>
  <si>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</si>
  <si>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</si>
  <si>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</si>
  <si>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</si>
  <si>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</si>
  <si>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</si>
  <si>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</si>
  <si>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</si>
  <si>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</si>
  <si>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</si>
  <si>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</si>
  <si>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</si>
  <si>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</si>
  <si>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</si>
  <si>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</si>
  <si>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</si>
  <si>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</si>
  <si>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</si>
  <si>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</si>
  <si>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</si>
  <si>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</si>
  <si>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</si>
  <si>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</si>
  <si>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</si>
  <si>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</si>
  <si>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</si>
  <si>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</si>
  <si>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</si>
  <si>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</si>
  <si>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</si>
  <si>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</si>
  <si>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</si>
  <si>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</si>
  <si>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</si>
  <si>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</si>
  <si>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</si>
  <si>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</si>
  <si>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</si>
  <si>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</si>
  <si>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</si>
  <si>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</si>
  <si>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</si>
  <si>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</si>
  <si>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</si>
  <si>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</si>
  <si>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</si>
  <si>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</si>
  <si>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</si>
  <si>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</si>
  <si>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</si>
  <si>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</si>
  <si>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</si>
  <si>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</si>
  <si>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</si>
  <si>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</si>
  <si>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</si>
  <si>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</si>
  <si>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</si>
  <si>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</si>
  <si>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</si>
  <si>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</si>
  <si>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</si>
  <si>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</si>
  <si>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</si>
  <si>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</si>
  <si>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</si>
  <si>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</si>
  <si>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</si>
  <si>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</si>
  <si>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</si>
  <si>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</si>
  <si>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</si>
  <si>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</si>
  <si>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</si>
  <si>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</si>
  <si>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</si>
  <si>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</si>
  <si>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</si>
  <si>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</si>
  <si>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</si>
  <si>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</si>
  <si>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</si>
  <si>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</si>
  <si>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</si>
  <si>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</si>
  <si>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</si>
  <si>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</si>
  <si>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</si>
  <si>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</si>
  <si>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</si>
  <si>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</si>
  <si>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</si>
  <si>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</si>
  <si>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</si>
  <si>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</si>
  <si>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</si>
  <si>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</si>
  <si>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</si>
  <si>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</si>
  <si>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</si>
  <si>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</si>
  <si>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</si>
  <si>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</si>
  <si>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</si>
  <si>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</si>
  <si>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</si>
  <si>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</si>
  <si>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</si>
  <si>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</si>
  <si>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</si>
  <si>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</si>
  <si>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</si>
  <si>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</si>
  <si>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</si>
  <si>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</si>
  <si>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</si>
  <si>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</si>
  <si>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</si>
  <si>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</si>
  <si>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</si>
  <si>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</si>
  <si>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</si>
  <si>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</si>
  <si>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</si>
  <si>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</si>
  <si>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</si>
  <si>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</si>
  <si>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</si>
  <si>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</si>
  <si>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</si>
  <si>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</si>
  <si>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</si>
  <si>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</si>
  <si>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</si>
  <si>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</si>
  <si>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</si>
  <si>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</si>
  <si>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</si>
  <si>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</si>
  <si>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</si>
  <si>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</si>
  <si>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</si>
  <si>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</si>
  <si>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</si>
  <si>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</si>
  <si>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</si>
  <si>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</si>
  <si>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</si>
  <si>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</si>
  <si>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</si>
  <si>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</si>
  <si>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</si>
  <si>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</si>
  <si>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</si>
  <si>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</si>
  <si>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</si>
  <si>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</si>
  <si>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</si>
  <si>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</si>
  <si>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</si>
  <si>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</si>
  <si>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</si>
  <si>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</si>
  <si>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</si>
  <si>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</si>
  <si>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</si>
  <si>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</si>
  <si>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</si>
  <si>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</si>
  <si>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</si>
  <si>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</si>
  <si>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</si>
  <si>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</si>
  <si>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</si>
  <si>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</si>
  <si>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</si>
  <si>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</si>
  <si>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</si>
  <si>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</si>
  <si>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</si>
  <si>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</si>
  <si>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</si>
  <si>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</si>
  <si>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</si>
  <si>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</si>
  <si>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</si>
  <si>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</si>
  <si>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</si>
  <si>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</si>
  <si>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</si>
  <si>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</si>
  <si>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</si>
  <si>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</si>
  <si>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</si>
  <si>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</si>
  <si>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</si>
  <si>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</si>
  <si>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</si>
  <si>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</si>
  <si>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</si>
  <si>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</si>
  <si>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</si>
  <si>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</si>
  <si>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</si>
  <si>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</si>
  <si>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</si>
  <si>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</si>
  <si>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</si>
  <si>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</si>
  <si>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</si>
  <si>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</si>
  <si>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</si>
  <si>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</si>
  <si>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</si>
  <si>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</si>
  <si>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</si>
  <si>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</si>
  <si>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</si>
  <si>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</si>
  <si>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</si>
  <si>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</si>
  <si>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</si>
  <si>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</si>
  <si>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</si>
  <si>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</si>
  <si>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</si>
  <si>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</si>
  <si>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</si>
  <si>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</si>
  <si>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</si>
  <si>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</si>
  <si>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</si>
  <si>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</si>
  <si>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</si>
  <si>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</si>
  <si>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</si>
  <si>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</si>
  <si>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</si>
  <si>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</si>
  <si>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</si>
  <si>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</si>
  <si>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</si>
  <si>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</si>
  <si>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</si>
  <si>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</si>
  <si>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</si>
  <si>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</si>
  <si>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</si>
  <si>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</si>
  <si>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</si>
  <si>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</si>
  <si>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</si>
  <si>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</si>
  <si>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</si>
  <si>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</si>
  <si>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</si>
  <si>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</si>
  <si>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</si>
  <si>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</si>
  <si>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</si>
  <si>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</si>
  <si>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</si>
  <si>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</si>
  <si>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</si>
  <si>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</si>
  <si>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</si>
  <si>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</si>
  <si>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</si>
  <si>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</si>
  <si>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</si>
  <si>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</si>
  <si>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</si>
  <si>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</si>
  <si>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</si>
  <si>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</si>
  <si>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</si>
  <si>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</si>
  <si>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</si>
  <si>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</si>
  <si>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</si>
  <si>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</si>
  <si>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</si>
  <si>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</si>
  <si>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</si>
  <si>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</si>
  <si>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</si>
  <si>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</si>
  <si>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</si>
  <si>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</si>
  <si>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</si>
  <si>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</si>
  <si>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</si>
  <si>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</si>
  <si>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</si>
  <si>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</si>
  <si>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</si>
  <si>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</si>
  <si>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</si>
  <si>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</si>
  <si>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</si>
  <si>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</si>
  <si>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</si>
  <si>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</si>
  <si>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</si>
  <si>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</si>
  <si>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</si>
  <si>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</si>
  <si>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</si>
  <si>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</si>
  <si>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</si>
  <si>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</si>
  <si>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</si>
  <si>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</si>
  <si>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</si>
  <si>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</si>
  <si>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</si>
  <si>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</si>
  <si>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</si>
  <si>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</si>
  <si>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</si>
  <si>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</si>
  <si>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</si>
  <si>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</si>
  <si>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</si>
  <si>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</si>
  <si>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</si>
  <si>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</si>
  <si>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</si>
  <si>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</si>
  <si>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</si>
  <si>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</si>
  <si>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</si>
  <si>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</si>
  <si>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</si>
  <si>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</si>
  <si>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</si>
  <si>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</si>
  <si>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</si>
  <si>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</si>
  <si>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</si>
  <si>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</si>
  <si>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</si>
  <si>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</si>
  <si>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</si>
  <si>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</si>
  <si>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</si>
  <si>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</si>
  <si>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</si>
  <si>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</si>
  <si>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</si>
  <si>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</si>
  <si>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</si>
  <si>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</si>
  <si>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</si>
  <si>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</si>
  <si>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</si>
  <si>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</si>
  <si>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</si>
  <si>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</si>
  <si>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</si>
  <si>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</si>
  <si>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</si>
  <si>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</si>
  <si>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</si>
  <si>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</si>
  <si>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</si>
  <si>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</si>
  <si>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</si>
  <si>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</si>
  <si>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</si>
  <si>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</si>
  <si>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</si>
  <si>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</si>
  <si>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</si>
  <si>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</si>
  <si>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</si>
  <si>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</si>
  <si>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</si>
  <si>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</si>
  <si>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</si>
  <si>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</si>
  <si>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</si>
  <si>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</si>
  <si>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</si>
  <si>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</si>
  <si>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</si>
  <si>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</si>
  <si>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</si>
  <si>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</si>
  <si>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</si>
  <si>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</si>
  <si>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</si>
  <si>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</si>
  <si>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</si>
  <si>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</si>
  <si>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</si>
  <si>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</si>
  <si>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</si>
  <si>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</si>
  <si>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</si>
  <si>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</si>
  <si>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</si>
  <si>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</si>
  <si>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</si>
  <si>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</si>
  <si>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</si>
  <si>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</si>
  <si>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</si>
  <si>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</si>
  <si>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</si>
  <si>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</si>
  <si>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</si>
  <si>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</si>
  <si>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</si>
  <si>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</si>
  <si>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</si>
  <si>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</si>
  <si>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</si>
  <si>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</si>
  <si>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</si>
  <si>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</si>
  <si>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</si>
  <si>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</si>
  <si>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</si>
  <si>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</si>
  <si>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</si>
  <si>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</si>
  <si>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</si>
  <si>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</si>
  <si>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</si>
  <si>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</si>
  <si>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</si>
  <si>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</si>
  <si>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</si>
  <si>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</si>
  <si>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</si>
  <si>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</si>
  <si>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</si>
  <si>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</si>
  <si>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</si>
  <si>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</si>
  <si>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</si>
  <si>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</si>
  <si>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</si>
  <si>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</si>
  <si>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</si>
  <si>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</si>
  <si>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</si>
  <si>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</si>
  <si>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</si>
  <si>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</si>
  <si>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</si>
  <si>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</si>
  <si>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</si>
  <si>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</si>
  <si>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</si>
  <si>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</si>
  <si>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</si>
  <si>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</si>
  <si>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</si>
  <si>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</si>
  <si>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</si>
  <si>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</si>
  <si>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</si>
  <si>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</si>
  <si>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</si>
  <si>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</si>
  <si>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</si>
  <si>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</si>
  <si>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</si>
  <si>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</si>
  <si>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</si>
  <si>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</si>
  <si>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</si>
  <si>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</si>
  <si>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</si>
  <si>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</si>
  <si>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</si>
  <si>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</si>
  <si>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</si>
  <si>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</si>
  <si>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</si>
  <si>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</si>
  <si>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</si>
  <si>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</si>
  <si>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</si>
  <si>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</si>
  <si>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</si>
  <si>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</si>
  <si>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</si>
  <si>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</si>
  <si>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</si>
  <si>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</si>
  <si>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</si>
  <si>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</si>
  <si>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</si>
  <si>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</si>
  <si>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</si>
  <si>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</si>
  <si>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</si>
  <si>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</si>
  <si>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</si>
  <si>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</si>
  <si>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</si>
  <si>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</si>
  <si>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</si>
  <si>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</si>
  <si>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</si>
  <si>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</si>
  <si>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</si>
  <si>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</si>
  <si>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</si>
  <si>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</si>
  <si>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</si>
  <si>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</si>
  <si>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</si>
  <si>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</si>
  <si>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</si>
  <si>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</si>
  <si>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</si>
  <si>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</si>
  <si>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</si>
  <si>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</si>
  <si>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</si>
  <si>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</si>
  <si>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</si>
  <si>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</si>
  <si>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</si>
  <si>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</si>
  <si>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</si>
  <si>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</si>
  <si>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</si>
  <si>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</si>
  <si>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</si>
  <si>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</si>
  <si>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</si>
  <si>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</si>
  <si>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</si>
  <si>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</si>
  <si>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</si>
  <si>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</si>
  <si>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</si>
  <si>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</si>
  <si>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</si>
  <si>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</si>
  <si>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</si>
  <si>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</si>
  <si>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</si>
  <si>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</si>
  <si>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</si>
  <si>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</si>
  <si>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</si>
  <si>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</si>
  <si>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</si>
  <si>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</si>
  <si>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</si>
  <si>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</si>
  <si>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</si>
  <si>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</si>
  <si>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</si>
  <si>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</si>
  <si>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</si>
  <si>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</si>
  <si>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</si>
  <si>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</si>
  <si>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</si>
  <si>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</si>
  <si>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</si>
  <si>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</si>
  <si>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</si>
  <si>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</si>
  <si>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</si>
  <si>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</si>
  <si>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</si>
  <si>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</si>
  <si>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</si>
  <si>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</si>
  <si>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</si>
  <si>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</si>
  <si>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</si>
  <si>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</si>
  <si>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</si>
  <si>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</si>
  <si>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</si>
  <si>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</si>
  <si>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</si>
  <si>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</si>
  <si>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</si>
  <si>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</si>
  <si>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</si>
  <si>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</si>
  <si>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</si>
  <si>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</si>
  <si>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</si>
  <si>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</si>
  <si>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</si>
  <si>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</si>
  <si>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</si>
  <si>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</si>
  <si>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</si>
  <si>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</si>
  <si>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</si>
  <si>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</si>
  <si>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</si>
  <si>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</si>
  <si>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</si>
  <si>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</si>
  <si>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</si>
  <si>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</si>
  <si>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</si>
  <si>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</si>
  <si>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</si>
  <si>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</si>
  <si>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</si>
  <si>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</si>
  <si>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</si>
  <si>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</si>
  <si>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</si>
  <si>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</si>
  <si>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</si>
  <si>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</si>
  <si>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</si>
  <si>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</si>
  <si>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</si>
  <si>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</si>
  <si>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</si>
  <si>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</si>
  <si>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</si>
  <si>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</si>
  <si>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</si>
  <si>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</si>
  <si>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</si>
  <si>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</si>
  <si>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</si>
  <si>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</si>
  <si>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</si>
  <si>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</si>
  <si>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</si>
  <si>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</si>
  <si>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</si>
  <si>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</si>
  <si>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</si>
  <si>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</si>
  <si>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</si>
  <si>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</si>
  <si>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</si>
  <si>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</si>
  <si>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</si>
  <si>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</si>
  <si>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</si>
  <si>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</si>
  <si>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</si>
  <si>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</si>
  <si>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</si>
  <si>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</si>
  <si>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</si>
  <si>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</si>
  <si>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</si>
  <si>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</si>
  <si>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</si>
  <si>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</si>
  <si>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</si>
  <si>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</si>
  <si>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</si>
  <si>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</si>
  <si>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</si>
  <si>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</si>
  <si>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</si>
  <si>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</si>
  <si>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</si>
  <si>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</si>
  <si>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</si>
  <si>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</si>
  <si>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</si>
  <si>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</si>
  <si>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</si>
  <si>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</si>
  <si>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</si>
  <si>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</si>
  <si>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</si>
  <si>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</si>
  <si>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</si>
  <si>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</si>
  <si>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</si>
  <si>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</si>
  <si>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</si>
  <si>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</si>
  <si>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</si>
  <si>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</si>
  <si>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</si>
  <si>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</si>
  <si>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</si>
  <si>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</si>
  <si>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</si>
  <si>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</si>
  <si>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</si>
  <si>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</si>
  <si>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</si>
  <si>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</si>
  <si>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</si>
  <si>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</si>
  <si>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</si>
  <si>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</si>
  <si>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</si>
  <si>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</si>
  <si>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</si>
  <si>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</si>
  <si>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</si>
  <si>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</si>
  <si>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</si>
  <si>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</si>
  <si>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</si>
  <si>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</si>
  <si>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</si>
  <si>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</si>
  <si>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</si>
  <si>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</si>
  <si>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</si>
  <si>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</si>
  <si>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</si>
  <si>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</si>
  <si>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</si>
  <si>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</si>
  <si>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</si>
  <si>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</si>
  <si>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</si>
  <si>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</si>
  <si>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</si>
  <si>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</si>
  <si>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</si>
  <si>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</si>
  <si>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</si>
  <si>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</si>
  <si>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</si>
  <si>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</si>
  <si>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</si>
  <si>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</si>
  <si>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</si>
  <si>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</si>
  <si>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</si>
  <si>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</si>
  <si>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</si>
  <si>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</si>
  <si>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</si>
  <si>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</si>
  <si>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</si>
  <si>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</si>
  <si>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</si>
  <si>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</si>
  <si>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</si>
  <si>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</si>
  <si>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</si>
  <si>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</si>
  <si>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</si>
  <si>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</si>
  <si>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</si>
  <si>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</si>
  <si>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</si>
  <si>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</si>
  <si>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</si>
  <si>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</si>
  <si>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</si>
  <si>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</si>
  <si>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</si>
  <si>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</si>
  <si>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</si>
  <si>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</si>
  <si>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</si>
  <si>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</si>
  <si>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</si>
  <si>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</si>
  <si>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</si>
  <si>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</si>
  <si>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</si>
  <si>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</si>
  <si>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</si>
  <si>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</si>
  <si>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</si>
  <si>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</si>
  <si>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</si>
  <si>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</si>
  <si>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</si>
  <si>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</si>
  <si>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</si>
  <si>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</si>
  <si>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</si>
  <si>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</si>
  <si>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</si>
  <si>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</si>
  <si>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</si>
  <si>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</si>
  <si>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</si>
  <si>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</si>
  <si>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</si>
  <si>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</si>
  <si>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</si>
  <si>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</si>
  <si>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</si>
  <si>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</si>
  <si>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</si>
  <si>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</si>
  <si>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</si>
  <si>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</si>
  <si>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</si>
  <si>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</si>
  <si>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</si>
  <si>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</si>
  <si>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</si>
  <si>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</si>
  <si>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</si>
  <si>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</si>
  <si>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</si>
  <si>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</si>
  <si>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</si>
  <si>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</si>
  <si>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</si>
  <si>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</si>
  <si>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</si>
  <si>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</si>
  <si>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</si>
  <si>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</si>
  <si>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</si>
  <si>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</si>
  <si>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</si>
  <si>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</si>
  <si>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</si>
  <si>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</si>
  <si>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</si>
  <si>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</si>
  <si>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</si>
  <si>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</si>
  <si>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</si>
  <si>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</si>
  <si>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</si>
  <si>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</si>
  <si>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</si>
  <si>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</si>
  <si>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</si>
  <si>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</si>
  <si>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</si>
  <si>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</si>
  <si>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</si>
  <si>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</si>
  <si>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</si>
  <si>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</si>
  <si>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</si>
  <si>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</si>
  <si>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</si>
  <si>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</si>
  <si>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</si>
  <si>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</si>
  <si>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</si>
  <si>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</si>
  <si>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</si>
  <si>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</si>
  <si>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</si>
  <si>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</si>
  <si>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</si>
  <si>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</si>
  <si>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</si>
  <si>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</si>
  <si>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</si>
  <si>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</si>
  <si>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</si>
  <si>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</si>
  <si>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</si>
  <si>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</si>
  <si>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</si>
  <si>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</si>
  <si>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</si>
  <si>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</si>
  <si>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</si>
  <si>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</si>
  <si>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</si>
  <si>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</si>
  <si>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</si>
  <si>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</si>
  <si>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</si>
  <si>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</si>
  <si>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</si>
  <si>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</si>
  <si>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</si>
  <si>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</si>
  <si>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</si>
  <si>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</si>
  <si>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</si>
  <si>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</si>
  <si>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</si>
  <si>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</si>
  <si>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</si>
  <si>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</si>
  <si>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</si>
  <si>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</si>
  <si>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</si>
  <si>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</si>
  <si>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</si>
  <si>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</si>
  <si>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</si>
  <si>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</si>
  <si>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</si>
  <si>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</si>
  <si>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</si>
  <si>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</si>
  <si>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</si>
  <si>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</si>
  <si>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</si>
  <si>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</si>
  <si>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</si>
  <si>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</si>
  <si>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</si>
  <si>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</si>
  <si>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</si>
  <si>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</si>
  <si>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</si>
  <si>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</si>
  <si>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</si>
  <si>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</si>
  <si>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</si>
  <si>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</si>
  <si>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</si>
  <si>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</si>
  <si>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</si>
  <si>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</si>
  <si>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</si>
  <si>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</si>
  <si>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</si>
  <si>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</si>
  <si>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</si>
  <si>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</si>
  <si>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</si>
  <si>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</si>
  <si>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</si>
  <si>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</si>
  <si>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</si>
  <si>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</si>
  <si>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</si>
  <si>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</si>
  <si>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</si>
  <si>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</si>
  <si>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</si>
  <si>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</si>
  <si>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</si>
  <si>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</si>
  <si>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</si>
  <si>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</si>
  <si>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</si>
  <si>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</si>
  <si>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</si>
  <si>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</si>
  <si>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</si>
  <si>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</si>
  <si>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</si>
  <si>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</si>
  <si>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</si>
  <si>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</si>
  <si>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</si>
  <si>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</si>
  <si>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</si>
  <si>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</si>
  <si>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</si>
  <si>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</si>
  <si>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</si>
  <si>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</si>
  <si>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</si>
  <si>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</si>
  <si>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</si>
  <si>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</si>
  <si>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</si>
  <si>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</si>
  <si>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</si>
  <si>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</si>
  <si>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</si>
  <si>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</si>
  <si>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</si>
  <si>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</si>
  <si>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</si>
  <si>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</si>
  <si>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</si>
  <si>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</si>
  <si>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</si>
  <si>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</si>
  <si>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</si>
  <si>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</si>
  <si>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</si>
  <si>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</si>
  <si>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</si>
  <si>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</si>
  <si>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</si>
  <si>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</si>
  <si>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</si>
  <si>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</si>
  <si>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</si>
  <si>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</si>
  <si>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</si>
  <si>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</si>
  <si>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</si>
  <si>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</si>
  <si>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</si>
  <si>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</si>
  <si>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</si>
  <si>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</si>
  <si>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</si>
  <si>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</si>
  <si>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</si>
  <si>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</si>
  <si>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</si>
  <si>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</si>
  <si>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</si>
  <si>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</si>
  <si>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</si>
  <si>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</si>
  <si>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</si>
  <si>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</si>
  <si>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</si>
  <si>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</si>
  <si>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</si>
  <si>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</si>
  <si>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</si>
  <si>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</si>
  <si>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</si>
  <si>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</si>
  <si>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</si>
  <si>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</si>
  <si>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</si>
  <si>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</si>
  <si>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</si>
  <si>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</si>
  <si>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</si>
  <si>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</si>
  <si>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</si>
  <si>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</si>
  <si>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</si>
  <si>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</si>
  <si>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</si>
  <si>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</si>
  <si>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</si>
  <si>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</si>
  <si>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</si>
  <si>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</si>
  <si>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</si>
  <si>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</si>
  <si>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</si>
  <si>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</si>
  <si>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</si>
  <si>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</si>
  <si>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</si>
  <si>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</si>
  <si>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</si>
  <si>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</si>
  <si>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</si>
  <si>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</si>
  <si>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</si>
  <si>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</si>
  <si>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</si>
  <si>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</si>
  <si>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</si>
  <si>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</si>
  <si>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</si>
  <si>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</si>
  <si>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</si>
  <si>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</si>
  <si>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</si>
  <si>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</si>
  <si>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</si>
  <si>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</si>
  <si>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</si>
  <si>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</si>
  <si>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</si>
  <si>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</si>
  <si>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</si>
  <si>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</si>
  <si>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</si>
  <si>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</si>
  <si>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</si>
  <si>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</si>
  <si>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</si>
  <si>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</si>
  <si>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</si>
  <si>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</si>
  <si>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</si>
  <si>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</si>
  <si>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</si>
  <si>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</si>
  <si>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</si>
  <si>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</si>
  <si>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</si>
  <si>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</si>
  <si>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</si>
  <si>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</si>
  <si>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</si>
  <si>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</si>
  <si>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</si>
  <si>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</si>
  <si>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</si>
  <si>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</si>
  <si>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</si>
  <si>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</si>
  <si>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</si>
  <si>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</si>
  <si>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</si>
  <si>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</si>
  <si>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</si>
  <si>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</si>
  <si>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</si>
  <si>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</si>
  <si>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</si>
  <si>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</si>
  <si>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</si>
  <si>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</si>
  <si>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</si>
  <si>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</si>
  <si>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</si>
  <si>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</si>
  <si>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</si>
  <si>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</si>
  <si>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</si>
  <si>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</si>
  <si>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</si>
  <si>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</si>
  <si>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</si>
  <si>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</si>
  <si>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</si>
  <si>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</si>
  <si>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</si>
  <si>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</si>
  <si>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</si>
  <si>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</si>
  <si>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</si>
  <si>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</si>
  <si>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</si>
  <si>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</si>
  <si>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</si>
  <si>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</si>
  <si>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</si>
  <si>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</si>
  <si>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</si>
  <si>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</si>
  <si>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</si>
  <si>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</si>
  <si>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</si>
  <si>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</si>
  <si>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</si>
  <si>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</si>
  <si>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</si>
  <si>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</si>
  <si>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</si>
  <si>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</si>
  <si>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</si>
  <si>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</si>
  <si>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</si>
  <si>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</si>
  <si>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</si>
  <si>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</si>
  <si>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</si>
  <si>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</si>
  <si>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</si>
  <si>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</si>
  <si>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</si>
  <si>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</si>
  <si>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</si>
  <si>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</si>
  <si>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</si>
  <si>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</si>
  <si>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</si>
  <si>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</si>
  <si>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</si>
  <si>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</si>
  <si>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</si>
  <si>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</si>
  <si>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</si>
  <si>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</si>
  <si>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</si>
  <si>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</si>
  <si>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</si>
  <si>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</si>
  <si>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</si>
  <si>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</si>
  <si>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</si>
  <si>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</si>
  <si>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</si>
  <si>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</si>
  <si>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</si>
  <si>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</si>
  <si>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</si>
  <si>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</si>
  <si>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</si>
  <si>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</si>
  <si>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</si>
  <si>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</si>
  <si>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</si>
  <si>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</si>
  <si>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</si>
  <si>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</si>
  <si>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</si>
  <si>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</si>
  <si>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</si>
  <si>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</si>
  <si>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</si>
  <si>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</si>
  <si>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</si>
  <si>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</si>
  <si>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</si>
  <si>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</si>
  <si>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</si>
  <si>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</si>
  <si>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</si>
  <si>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</si>
  <si>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</si>
  <si>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</si>
  <si>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</si>
  <si>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</si>
  <si>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</si>
  <si>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</si>
  <si>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</si>
  <si>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</si>
  <si>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</si>
  <si>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</si>
  <si>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</si>
  <si>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</si>
  <si>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</si>
  <si>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</si>
  <si>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</si>
  <si>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</si>
  <si>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</si>
  <si>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</si>
  <si>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</si>
  <si>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</si>
  <si>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</si>
  <si>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</si>
  <si>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</si>
  <si>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</si>
  <si>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</si>
  <si>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</si>
  <si>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</si>
  <si>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</si>
  <si>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</si>
  <si>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</si>
  <si>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</si>
  <si>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</si>
  <si>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</si>
  <si>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</si>
  <si>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</si>
  <si>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</si>
  <si>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</si>
  <si>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</si>
  <si>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</si>
  <si>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</si>
  <si>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</si>
  <si>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</si>
  <si>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</si>
  <si>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</si>
  <si>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</si>
  <si>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</si>
  <si>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</si>
  <si>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</si>
  <si>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</si>
  <si>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</si>
  <si>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</si>
  <si>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</si>
  <si>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</si>
  <si>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</si>
  <si>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</si>
  <si>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</si>
  <si>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</si>
  <si>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</si>
  <si>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</si>
  <si>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</si>
  <si>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</si>
  <si>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</si>
  <si>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</si>
  <si>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</si>
  <si>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</si>
  <si>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</si>
  <si>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</si>
  <si>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</si>
  <si>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</si>
  <si>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</si>
  <si>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</si>
  <si>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</si>
  <si>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</si>
  <si>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</si>
  <si>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</si>
  <si>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</si>
  <si>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</si>
  <si>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</si>
  <si>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</si>
  <si>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</si>
  <si>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</si>
  <si>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</si>
  <si>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</si>
  <si>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</si>
  <si>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</si>
  <si>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</si>
  <si>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</si>
  <si>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</si>
  <si>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</si>
  <si>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</si>
  <si>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</si>
  <si>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</si>
  <si>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</si>
  <si>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</si>
  <si>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</si>
  <si>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</si>
  <si>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</si>
  <si>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</si>
  <si>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</si>
  <si>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</si>
  <si>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</si>
  <si>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</si>
  <si>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</si>
  <si>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</si>
  <si>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</si>
  <si>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</si>
  <si>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</si>
  <si>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</si>
  <si>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</si>
  <si>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</si>
  <si>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</si>
  <si>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</si>
  <si>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</si>
  <si>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</si>
  <si>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</si>
  <si>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</si>
  <si>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</si>
  <si>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</si>
  <si>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</si>
  <si>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</si>
  <si>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</si>
  <si>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</si>
  <si>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</si>
  <si>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</si>
  <si>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</si>
  <si>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</si>
  <si>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</si>
  <si>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</si>
  <si>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</si>
  <si>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</si>
  <si>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</si>
  <si>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</si>
  <si>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</si>
  <si>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</si>
  <si>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</si>
  <si>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</si>
  <si>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</si>
  <si>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</si>
  <si>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</si>
  <si>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</si>
  <si>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</si>
  <si>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</si>
  <si>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</si>
  <si>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</si>
  <si>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</si>
  <si>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</si>
  <si>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</si>
  <si>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</si>
  <si>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</si>
  <si>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</si>
  <si>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</si>
  <si>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</si>
  <si>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</si>
  <si>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</si>
  <si>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</si>
  <si>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</si>
  <si>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</si>
  <si>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</si>
  <si>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</si>
  <si>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</si>
  <si>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</si>
  <si>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</si>
  <si>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</si>
  <si>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</si>
  <si>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</si>
  <si>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</si>
  <si>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</si>
  <si>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</si>
  <si>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</si>
  <si>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</si>
  <si>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</si>
  <si>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</si>
  <si>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</si>
  <si>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</si>
  <si>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</si>
  <si>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</si>
  <si>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</si>
  <si>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</si>
  <si>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</si>
  <si>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</si>
  <si>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</si>
  <si>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</si>
  <si>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</si>
  <si>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</si>
  <si>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</si>
  <si>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</si>
  <si>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</si>
  <si>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</si>
  <si>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</si>
  <si>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</si>
  <si>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</si>
  <si>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</si>
  <si>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</si>
  <si>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</si>
  <si>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</si>
  <si>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</si>
  <si>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</si>
  <si>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</si>
  <si>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</si>
  <si>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</si>
  <si>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</si>
  <si>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</si>
  <si>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</si>
  <si>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</si>
  <si>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</si>
  <si>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</si>
  <si>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</si>
  <si>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</si>
  <si>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</si>
  <si>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</si>
  <si>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</si>
  <si>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</si>
  <si>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</si>
  <si>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</si>
  <si>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</si>
  <si>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</si>
  <si>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</si>
  <si>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</si>
  <si>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</si>
  <si>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</si>
  <si>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</si>
  <si>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</si>
  <si>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</si>
  <si>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</si>
  <si>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</si>
  <si>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</si>
  <si>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</si>
  <si>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</si>
  <si>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</si>
  <si>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</si>
  <si>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</si>
  <si>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</si>
  <si>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</si>
  <si>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</si>
  <si>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</si>
  <si>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</si>
  <si>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</si>
  <si>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</si>
  <si>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</si>
  <si>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</si>
  <si>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</si>
  <si>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</si>
  <si>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</si>
  <si>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</si>
  <si>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</si>
  <si>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</si>
  <si>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</si>
  <si>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</si>
  <si>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</si>
  <si>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</si>
  <si>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</si>
  <si>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</si>
  <si>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</si>
  <si>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</si>
  <si>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</si>
  <si>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</si>
  <si>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</si>
  <si>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</si>
  <si>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</si>
  <si>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</si>
  <si>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</si>
  <si>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</si>
  <si>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</si>
  <si>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</si>
  <si>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</si>
  <si>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</si>
  <si>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</si>
  <si>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</si>
  <si>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</si>
  <si>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</si>
  <si>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</si>
  <si>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</si>
  <si>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</si>
  <si>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</si>
  <si>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</si>
  <si>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</si>
  <si>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</si>
  <si>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</si>
  <si>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</si>
  <si>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</si>
  <si>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</si>
  <si>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</si>
  <si>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</si>
  <si>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</si>
  <si>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</si>
  <si>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</si>
  <si>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</si>
  <si>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</si>
  <si>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</si>
  <si>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</si>
  <si>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</si>
  <si>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</si>
  <si>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</si>
  <si>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</si>
  <si>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</si>
  <si>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</si>
  <si>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</si>
  <si>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</si>
  <si>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</si>
  <si>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</si>
  <si>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</si>
  <si>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</si>
  <si>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</si>
  <si>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</si>
  <si>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</si>
  <si>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</si>
  <si>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</si>
  <si>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</si>
  <si>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</si>
  <si>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</si>
  <si>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</si>
  <si>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</si>
  <si>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</si>
  <si>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</si>
  <si>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</si>
  <si>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</si>
  <si>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</si>
  <si>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</si>
  <si>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</si>
  <si>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</si>
  <si>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</si>
  <si>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</si>
  <si>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</si>
  <si>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</si>
  <si>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</si>
  <si>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</si>
  <si>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</si>
  <si>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</si>
  <si>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</si>
  <si>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</si>
  <si>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</si>
  <si>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</si>
  <si>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</si>
  <si>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</si>
  <si>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</si>
  <si>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</si>
  <si>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</si>
  <si>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</si>
  <si>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</si>
  <si>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</si>
  <si>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</si>
  <si>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</si>
  <si>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</si>
  <si>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</si>
  <si>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</si>
  <si>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</si>
  <si>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</si>
  <si>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</si>
  <si>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</si>
  <si>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</si>
  <si>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</si>
  <si>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</si>
  <si>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</si>
  <si>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</si>
  <si>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</si>
  <si>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</si>
  <si>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</si>
  <si>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</si>
  <si>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</si>
  <si>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</si>
  <si>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</si>
  <si>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</si>
  <si>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</si>
  <si>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</si>
  <si>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</si>
  <si>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</si>
  <si>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</si>
  <si>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</si>
  <si>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</si>
  <si>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</si>
  <si>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</si>
  <si>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</si>
  <si>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</si>
  <si>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</si>
  <si>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</si>
  <si>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</si>
  <si>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</si>
  <si>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</si>
  <si>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</si>
  <si>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</si>
  <si>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</si>
  <si>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</si>
  <si>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</si>
  <si>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</si>
  <si>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</si>
  <si>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</si>
  <si>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</si>
  <si>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</si>
  <si>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</si>
  <si>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</si>
  <si>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</si>
  <si>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</si>
  <si>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</si>
  <si>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</si>
  <si>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</si>
  <si>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</si>
  <si>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</si>
  <si>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</si>
  <si>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</si>
  <si>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</si>
  <si>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</si>
  <si>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</si>
  <si>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</si>
  <si>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</si>
  <si>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</si>
  <si>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</si>
  <si>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</si>
  <si>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</si>
  <si>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</si>
  <si>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</si>
  <si>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</si>
  <si>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</si>
  <si>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</si>
  <si>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</si>
  <si>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</si>
  <si>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</si>
  <si>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</si>
  <si>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</si>
  <si>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</si>
  <si>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</si>
  <si>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</si>
  <si>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</si>
  <si>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</si>
  <si>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</si>
  <si>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</si>
  <si>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</si>
  <si>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</si>
  <si>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</si>
  <si>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</si>
  <si>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</si>
  <si>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</si>
  <si>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</si>
  <si>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</si>
  <si>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</si>
  <si>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</si>
  <si>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</si>
  <si>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</si>
  <si>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</si>
  <si>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</si>
  <si>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</si>
  <si>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</si>
  <si>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</si>
  <si>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</si>
  <si>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</si>
  <si>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</si>
  <si>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</si>
  <si>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</si>
  <si>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</si>
  <si>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</si>
  <si>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</si>
  <si>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</si>
  <si>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</si>
  <si>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</si>
  <si>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</si>
  <si>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</si>
  <si>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</si>
  <si>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</si>
  <si>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</si>
  <si>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</si>
  <si>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</si>
  <si>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</si>
  <si>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</si>
  <si>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</si>
  <si>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</si>
  <si>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</si>
  <si>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</si>
  <si>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</si>
  <si>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</si>
  <si>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</si>
  <si>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</si>
  <si>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</si>
  <si>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</si>
  <si>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</si>
  <si>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</si>
  <si>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</si>
  <si>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</si>
  <si>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</si>
  <si>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</si>
  <si>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</si>
  <si>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</si>
  <si>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</si>
  <si>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</si>
  <si>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</si>
  <si>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</si>
  <si>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</si>
  <si>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</si>
  <si>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</si>
  <si>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</si>
  <si>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</si>
  <si>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</si>
  <si>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</si>
  <si>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</si>
  <si>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</si>
  <si>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</si>
  <si>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</si>
  <si>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</si>
  <si>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</si>
  <si>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</si>
  <si>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</si>
  <si>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</si>
  <si>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</si>
  <si>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</si>
  <si>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</si>
  <si>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</si>
  <si>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</si>
  <si>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</si>
  <si>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</si>
  <si>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</si>
  <si>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</si>
  <si>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</si>
  <si>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</si>
  <si>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</si>
  <si>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</si>
  <si>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</si>
  <si>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</si>
  <si>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</si>
  <si>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</si>
  <si>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</si>
  <si>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</si>
  <si>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</si>
  <si>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</si>
  <si>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</si>
  <si>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</si>
  <si>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</si>
  <si>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</si>
  <si>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</si>
  <si>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</si>
  <si>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</si>
  <si>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</si>
  <si>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</si>
  <si>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</si>
  <si>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</si>
  <si>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</si>
  <si>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</si>
  <si>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</si>
  <si>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</si>
  <si>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</si>
  <si>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</si>
  <si>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</si>
  <si>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</si>
  <si>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</si>
  <si>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</si>
  <si>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</si>
  <si>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</si>
  <si>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</si>
  <si>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</si>
  <si>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</si>
  <si>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</si>
  <si>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</si>
  <si>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</si>
  <si>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</si>
  <si>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</si>
  <si>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</si>
  <si>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</si>
  <si>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</si>
  <si>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</si>
  <si>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</si>
  <si>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</si>
  <si>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</si>
  <si>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</si>
  <si>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</si>
  <si>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</si>
  <si>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</si>
  <si>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</si>
  <si>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</si>
  <si>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</si>
  <si>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</si>
  <si>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</si>
  <si>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</si>
  <si>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</si>
  <si>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</si>
  <si>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</si>
  <si>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</si>
  <si>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</si>
  <si>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</si>
  <si>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</si>
  <si>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</si>
  <si>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</si>
  <si>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</si>
  <si>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</si>
  <si>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</si>
  <si>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</si>
  <si>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</si>
  <si>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</si>
  <si>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</si>
  <si>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</si>
  <si>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</si>
  <si>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</si>
  <si>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</si>
  <si>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</si>
  <si>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</si>
  <si>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</si>
  <si>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</si>
  <si>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</si>
  <si>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</si>
  <si>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</si>
  <si>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</si>
  <si>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</si>
  <si>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</si>
  <si>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</si>
  <si>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</si>
  <si>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</si>
  <si>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</si>
  <si>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</si>
  <si>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</si>
  <si>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</si>
  <si>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</si>
  <si>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</si>
  <si>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</si>
  <si>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</si>
  <si>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</si>
  <si>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</si>
  <si>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</si>
  <si>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</si>
  <si>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</si>
  <si>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</si>
  <si>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</si>
  <si>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</si>
  <si>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</si>
  <si>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</si>
  <si>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</si>
  <si>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</si>
  <si>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</si>
  <si>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</si>
  <si>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</si>
  <si>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</si>
  <si>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</si>
  <si>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</si>
  <si>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</si>
  <si>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</si>
  <si>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</si>
  <si>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</si>
  <si>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</si>
  <si>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</si>
  <si>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</si>
  <si>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</si>
  <si>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</si>
  <si>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</si>
  <si>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</si>
  <si>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</si>
  <si>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</si>
  <si>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</si>
  <si>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</si>
  <si>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</si>
  <si>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</si>
  <si>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</si>
  <si>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</si>
  <si>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</si>
  <si>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</si>
  <si>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</si>
  <si>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</si>
  <si>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</si>
  <si>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</si>
  <si>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</si>
  <si>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</si>
  <si>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</si>
  <si>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</si>
  <si>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</si>
  <si>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</si>
  <si>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</si>
  <si>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</si>
  <si>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</si>
  <si>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</si>
  <si>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</si>
  <si>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</si>
  <si>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</si>
  <si>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</si>
  <si>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</si>
  <si>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</si>
  <si>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</si>
  <si>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</si>
  <si>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</si>
  <si>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</si>
  <si>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</si>
  <si>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</si>
  <si>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</si>
  <si>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</si>
  <si>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</si>
  <si>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</si>
  <si>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</si>
  <si>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</si>
  <si>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</si>
  <si>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</si>
  <si>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</si>
  <si>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</si>
  <si>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</si>
  <si>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</si>
  <si>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</si>
  <si>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</si>
  <si>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</si>
  <si>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</si>
  <si>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</si>
  <si>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</si>
  <si>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</si>
  <si>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</si>
  <si>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</si>
  <si>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</si>
  <si>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</si>
  <si>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</si>
  <si>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</si>
  <si>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</si>
  <si>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</si>
  <si>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</si>
  <si>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</si>
  <si>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</si>
  <si>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</si>
  <si>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</si>
  <si>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</si>
  <si>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</si>
  <si>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</si>
  <si>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</si>
  <si>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</si>
  <si>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</si>
  <si>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</si>
  <si>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</si>
  <si>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</si>
  <si>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</si>
  <si>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</si>
  <si>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</si>
  <si>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</si>
  <si>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</si>
  <si>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</si>
  <si>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</si>
  <si>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</si>
  <si>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</si>
  <si>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</si>
  <si>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</si>
  <si>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</si>
  <si>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</si>
  <si>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</si>
  <si>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</si>
  <si>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</si>
  <si>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</si>
  <si>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</si>
  <si>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</si>
  <si>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</si>
  <si>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</si>
  <si>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</si>
  <si>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</si>
  <si>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</si>
  <si>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</si>
  <si>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</si>
  <si>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</si>
  <si>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</si>
  <si>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</si>
  <si>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</si>
  <si>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</si>
  <si>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</si>
  <si>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</si>
  <si>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</si>
  <si>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</si>
  <si>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</si>
  <si>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</si>
  <si>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</si>
  <si>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</si>
  <si>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</si>
  <si>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</si>
  <si>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</si>
  <si>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</si>
  <si>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</si>
  <si>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</si>
  <si>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</si>
  <si>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</si>
  <si>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</si>
  <si>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</si>
  <si>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</si>
  <si>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</si>
  <si>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</si>
  <si>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</si>
  <si>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</si>
  <si>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</si>
  <si>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</si>
  <si>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</si>
  <si>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</si>
  <si>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</si>
  <si>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</si>
  <si>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</si>
  <si>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</si>
  <si>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</si>
  <si>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</si>
  <si>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</si>
  <si>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</si>
  <si>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</si>
  <si>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</si>
  <si>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</si>
  <si>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</si>
  <si>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</si>
  <si>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</si>
  <si>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</si>
  <si>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</si>
  <si>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</si>
  <si>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</si>
  <si>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</si>
  <si>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</si>
  <si>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</si>
  <si>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</si>
  <si>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</si>
  <si>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</si>
  <si>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</si>
  <si>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</si>
  <si>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</si>
  <si>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</si>
  <si>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</si>
  <si>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</si>
  <si>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</si>
  <si>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</si>
  <si>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</si>
  <si>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</si>
  <si>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</si>
  <si>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</si>
  <si>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</si>
  <si>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</si>
  <si>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</si>
  <si>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</si>
  <si>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</si>
  <si>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</si>
  <si>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</si>
  <si>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</si>
  <si>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</si>
  <si>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</si>
  <si>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</si>
  <si>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</si>
  <si>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</si>
  <si>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</si>
  <si>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</si>
  <si>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</si>
  <si>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</si>
  <si>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</si>
  <si>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</si>
  <si>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</si>
  <si>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</si>
  <si>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</si>
  <si>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</si>
  <si>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</si>
  <si>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</si>
  <si>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</si>
  <si>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</si>
  <si>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</si>
  <si>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</si>
  <si>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</si>
  <si>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</si>
  <si>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</si>
  <si>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</si>
  <si>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</si>
  <si>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</si>
  <si>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</si>
  <si>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</si>
  <si>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</si>
  <si>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</si>
  <si>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</si>
  <si>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</si>
  <si>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</si>
  <si>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</si>
  <si>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</si>
  <si>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</si>
  <si>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</si>
  <si>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</si>
  <si>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</si>
  <si>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</si>
  <si>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</si>
  <si>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</si>
  <si>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</si>
  <si>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</si>
  <si>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</si>
  <si>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</si>
  <si>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</si>
  <si>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</si>
  <si>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</si>
  <si>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</si>
  <si>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</si>
  <si>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</si>
  <si>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</si>
  <si>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</si>
  <si>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</si>
  <si>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</si>
  <si>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</si>
  <si>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</si>
  <si>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</si>
  <si>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</si>
  <si>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</si>
  <si>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</si>
  <si>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</si>
  <si>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</si>
  <si>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</si>
  <si>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</si>
  <si>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</si>
  <si>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</si>
  <si>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</si>
  <si>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</si>
  <si>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</si>
  <si>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</si>
  <si>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</si>
  <si>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</si>
  <si>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</si>
  <si>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</si>
  <si>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</si>
  <si>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</si>
  <si>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</si>
  <si>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</si>
  <si>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</si>
  <si>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</si>
  <si>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</si>
  <si>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</si>
  <si>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</si>
  <si>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</si>
  <si>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</si>
  <si>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</si>
  <si>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</si>
  <si>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</si>
  <si>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</si>
  <si>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</si>
  <si>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</si>
  <si>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</si>
  <si>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</si>
  <si>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</si>
  <si>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</si>
  <si>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</si>
  <si>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</si>
  <si>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</si>
  <si>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</si>
  <si>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</si>
  <si>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</si>
  <si>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</si>
  <si>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</si>
  <si>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</si>
  <si>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</si>
  <si>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</si>
  <si>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</si>
  <si>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</si>
  <si>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</si>
  <si>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</si>
  <si>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</si>
  <si>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</si>
  <si>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</si>
  <si>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</si>
  <si>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</si>
  <si>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</si>
  <si>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</si>
  <si>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</si>
  <si>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</si>
  <si>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</si>
  <si>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</si>
  <si>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</si>
  <si>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</si>
  <si>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</si>
  <si>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</si>
  <si>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</si>
  <si>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</si>
  <si>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</si>
  <si>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</si>
  <si>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</si>
  <si>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</si>
  <si>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</si>
  <si>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</si>
  <si>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</si>
  <si>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</si>
  <si>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</si>
  <si>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</si>
  <si>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</si>
  <si>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</si>
  <si>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</si>
  <si>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</si>
  <si>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</si>
  <si>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</si>
  <si>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</si>
  <si>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</si>
  <si>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</si>
  <si>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</si>
  <si>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</si>
  <si>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</si>
  <si>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</si>
  <si>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</si>
  <si>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</si>
  <si>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</si>
  <si>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</si>
  <si>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</si>
  <si>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</si>
  <si>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</si>
  <si>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</si>
  <si>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</si>
  <si>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</si>
  <si>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</si>
  <si>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</si>
  <si>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</si>
  <si>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</si>
  <si>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</si>
  <si>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</si>
  <si>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</si>
  <si>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</si>
  <si>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</si>
  <si>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</si>
  <si>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</si>
  <si>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</si>
  <si>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</si>
  <si>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</si>
  <si>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</si>
  <si>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</si>
  <si>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</si>
  <si>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</si>
  <si>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</si>
  <si>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</si>
  <si>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</si>
  <si>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</si>
  <si>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</si>
  <si>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</si>
  <si>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</si>
  <si>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</si>
  <si>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</si>
  <si>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</si>
  <si>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</si>
  <si>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</si>
  <si>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</si>
  <si>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</si>
  <si>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</si>
  <si>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</si>
  <si>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</si>
  <si>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</si>
  <si>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</si>
  <si>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</si>
  <si>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</si>
  <si>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</si>
  <si>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</si>
  <si>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</si>
  <si>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</si>
  <si>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</si>
  <si>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</si>
  <si>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</si>
  <si>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</si>
  <si>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</si>
  <si>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</si>
  <si>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</si>
  <si>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</si>
  <si>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</si>
  <si>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</si>
  <si>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</si>
  <si>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</si>
  <si>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</si>
  <si>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</si>
  <si>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</si>
  <si>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</si>
  <si>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</si>
  <si>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</si>
  <si>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</si>
  <si>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</si>
  <si>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</si>
  <si>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</si>
  <si>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</si>
  <si>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</si>
  <si>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</si>
  <si>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</si>
  <si>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</si>
  <si>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</si>
  <si>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</si>
  <si>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</si>
  <si>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</si>
  <si>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</si>
  <si>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</si>
  <si>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</si>
  <si>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</si>
  <si>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</si>
  <si>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</si>
  <si>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</si>
  <si>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</si>
  <si>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</si>
  <si>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</si>
  <si>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</si>
  <si>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</si>
  <si>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</si>
  <si>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</si>
  <si>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</si>
  <si>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</si>
  <si>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</si>
  <si>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</si>
  <si>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</si>
  <si>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</si>
  <si>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</si>
  <si>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</si>
  <si>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</si>
  <si>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</si>
  <si>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</si>
  <si>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</si>
  <si>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</si>
  <si>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</si>
  <si>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</si>
  <si>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</si>
  <si>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</si>
  <si>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</si>
  <si>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</si>
  <si>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</si>
  <si>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</si>
  <si>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</si>
  <si>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</si>
  <si>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</si>
  <si>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</si>
  <si>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</si>
  <si>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</si>
  <si>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</si>
  <si>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</si>
  <si>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</si>
  <si>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</si>
  <si>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</si>
  <si>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</si>
  <si>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</si>
  <si>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</si>
  <si>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</si>
  <si>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</si>
  <si>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</si>
  <si>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</si>
  <si>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</si>
  <si>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</si>
  <si>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</si>
  <si>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</si>
  <si>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</si>
  <si>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</si>
  <si>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</si>
  <si>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</si>
  <si>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</si>
  <si>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</si>
  <si>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</si>
  <si>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</si>
  <si>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</si>
  <si>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</si>
  <si>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</si>
  <si>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</si>
  <si>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</si>
  <si>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</si>
  <si>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</si>
  <si>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</si>
  <si>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</si>
  <si>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</si>
  <si>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</si>
  <si>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</si>
  <si>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</si>
  <si>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</si>
  <si>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</si>
  <si>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</si>
  <si>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</si>
  <si>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</si>
  <si>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</si>
  <si>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</si>
  <si>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</si>
  <si>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</si>
  <si>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</si>
  <si>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</si>
  <si>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</si>
  <si>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</si>
  <si>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</si>
  <si>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</si>
  <si>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</si>
  <si>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</si>
  <si>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</si>
  <si>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</si>
  <si>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</si>
  <si>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</si>
  <si>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</si>
  <si>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</si>
  <si>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</si>
  <si>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</si>
  <si>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</si>
  <si>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</si>
  <si>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</si>
  <si>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</si>
  <si>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</si>
  <si>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</si>
  <si>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</si>
  <si>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</si>
  <si>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</si>
  <si>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</si>
  <si>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</si>
  <si>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</si>
  <si>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</si>
  <si>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</si>
  <si>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</si>
  <si>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</si>
  <si>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</si>
  <si>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</si>
  <si>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</si>
  <si>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</si>
  <si>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</si>
  <si>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</si>
  <si>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</si>
  <si>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</si>
  <si>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</si>
  <si>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</si>
  <si>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</si>
  <si>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</si>
  <si>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</si>
  <si>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</si>
  <si>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</si>
  <si>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</si>
  <si>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</si>
  <si>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</si>
  <si>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</si>
  <si>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</si>
  <si>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</si>
  <si>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</si>
  <si>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</si>
  <si>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</si>
  <si>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</si>
  <si>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</si>
  <si>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</si>
  <si>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</si>
  <si>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</si>
  <si>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</si>
  <si>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</si>
  <si>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</si>
  <si>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</si>
  <si>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</si>
  <si>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</si>
  <si>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</si>
  <si>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</si>
  <si>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</si>
  <si>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</si>
  <si>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</si>
  <si>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</si>
  <si>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</si>
  <si>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</si>
  <si>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</si>
  <si>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</si>
  <si>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</si>
  <si>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</si>
  <si>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</si>
  <si>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</si>
  <si>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</si>
  <si>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</si>
  <si>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</si>
  <si>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</si>
  <si>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</si>
  <si>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</si>
  <si>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</si>
  <si>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</si>
  <si>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</si>
  <si>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</si>
  <si>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</si>
  <si>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</si>
  <si>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</si>
  <si>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</si>
  <si>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</si>
  <si>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</si>
  <si>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</si>
  <si>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</si>
  <si>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</si>
  <si>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</si>
  <si>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</si>
  <si>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</si>
  <si>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</si>
  <si>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</si>
  <si>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</si>
  <si>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</si>
  <si>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</si>
  <si>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</si>
  <si>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</si>
  <si>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</si>
  <si>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</si>
  <si>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</si>
  <si>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</si>
  <si>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</si>
  <si>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</si>
  <si>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</si>
  <si>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</si>
  <si>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</si>
  <si>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</si>
  <si>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</si>
  <si>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</si>
  <si>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</si>
  <si>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</si>
  <si>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</si>
  <si>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</si>
  <si>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</si>
  <si>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</si>
  <si>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</si>
  <si>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</si>
  <si>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</si>
  <si>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</si>
  <si>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</si>
  <si>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</si>
  <si>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</si>
  <si>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</si>
  <si>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</si>
  <si>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</si>
  <si>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</si>
  <si>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</si>
  <si>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</si>
  <si>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</si>
  <si>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</si>
  <si>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</si>
  <si>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</si>
  <si>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</si>
  <si>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</si>
  <si>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</si>
  <si>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</si>
  <si>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</si>
  <si>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</si>
  <si>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</si>
  <si>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</si>
  <si>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</si>
  <si>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</si>
  <si>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</si>
  <si>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</si>
  <si>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</si>
  <si>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</si>
  <si>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</si>
  <si>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</si>
  <si>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</si>
  <si>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</si>
  <si>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</si>
  <si>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</si>
  <si>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</si>
  <si>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</si>
  <si>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</si>
  <si>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</si>
  <si>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</si>
  <si>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</si>
  <si>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</si>
  <si>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</si>
  <si>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</si>
  <si>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</si>
  <si>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</si>
  <si>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</si>
  <si>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</si>
  <si>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</si>
  <si>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</si>
  <si>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</si>
  <si>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</si>
  <si>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</si>
  <si>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</si>
  <si>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</si>
  <si>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</si>
  <si>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</si>
  <si>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</si>
  <si>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</si>
  <si>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</si>
  <si>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</si>
  <si>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</si>
  <si>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</si>
  <si>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</si>
  <si>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</si>
  <si>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</si>
  <si>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</si>
  <si>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</si>
  <si>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</si>
  <si>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</si>
  <si>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</si>
  <si>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</si>
  <si>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</si>
  <si>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</si>
  <si>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</si>
  <si>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</si>
  <si>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</si>
  <si>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</si>
  <si>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</si>
  <si>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</si>
  <si>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</si>
  <si>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</si>
  <si>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</si>
  <si>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</si>
  <si>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</si>
  <si>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</si>
  <si>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</si>
  <si>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</si>
  <si>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</si>
  <si>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</si>
  <si>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</si>
  <si>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</si>
  <si>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</si>
  <si>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</si>
  <si>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</si>
  <si>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</si>
  <si>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</si>
  <si>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</si>
  <si>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</si>
  <si>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</si>
  <si>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</si>
  <si>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</si>
  <si>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</si>
  <si>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</si>
  <si>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</si>
  <si>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</si>
  <si>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</si>
  <si>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</si>
  <si>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</si>
  <si>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</si>
  <si>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</si>
  <si>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</si>
  <si>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</si>
  <si>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</si>
  <si>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</si>
  <si>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</si>
  <si>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</si>
  <si>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</si>
  <si>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</si>
  <si>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</si>
  <si>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</si>
  <si>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</si>
  <si>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</si>
  <si>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</si>
  <si>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</si>
  <si>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</si>
  <si>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</si>
  <si>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</si>
  <si>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</si>
  <si>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</si>
  <si>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</si>
  <si>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</si>
  <si>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</si>
  <si>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</si>
  <si>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</si>
  <si>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</si>
  <si>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</si>
  <si>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</si>
  <si>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</si>
  <si>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</si>
  <si>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</si>
  <si>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</si>
  <si>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</si>
  <si>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</si>
  <si>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</si>
  <si>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</si>
  <si>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</si>
  <si>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</si>
  <si>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</si>
  <si>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</si>
  <si>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</si>
  <si>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</si>
  <si>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</si>
  <si>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</si>
  <si>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</si>
  <si>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</si>
  <si>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</si>
  <si>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</si>
  <si>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</si>
  <si>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</si>
  <si>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</si>
  <si>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</si>
  <si>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</si>
  <si>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</si>
  <si>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</si>
  <si>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</si>
  <si>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</si>
  <si>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</si>
  <si>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</si>
  <si>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</si>
  <si>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</si>
  <si>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</si>
  <si>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</si>
  <si>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</si>
  <si>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</si>
  <si>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</si>
  <si>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</si>
  <si>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</si>
  <si>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</si>
  <si>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</si>
  <si>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</si>
  <si>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</si>
  <si>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</si>
  <si>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</si>
  <si>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</si>
  <si>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</si>
  <si>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</si>
  <si>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</si>
  <si>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</si>
  <si>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</si>
  <si>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</si>
  <si>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</si>
  <si>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</si>
  <si>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</si>
  <si>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</si>
  <si>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</si>
  <si>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</si>
  <si>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</si>
  <si>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</si>
  <si>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</si>
  <si>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</si>
  <si>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</si>
  <si>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</si>
  <si>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</si>
  <si>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</si>
  <si>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</si>
  <si>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</si>
  <si>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</si>
  <si>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</si>
  <si>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</si>
  <si>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</si>
  <si>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</si>
  <si>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</si>
  <si>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</si>
  <si>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</si>
  <si>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</si>
  <si>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</si>
  <si>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</si>
  <si>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</si>
  <si>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</si>
  <si>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</si>
  <si>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</si>
  <si>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</si>
  <si>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</si>
  <si>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</si>
  <si>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</si>
  <si>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</si>
  <si>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</si>
  <si>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</si>
  <si>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</si>
  <si>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</si>
  <si>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</si>
  <si>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</si>
  <si>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</si>
  <si>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</si>
  <si>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</si>
  <si>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</si>
  <si>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</si>
  <si>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</si>
  <si>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</si>
  <si>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</si>
  <si>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</si>
  <si>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</si>
  <si>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</si>
  <si>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</si>
  <si>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</si>
  <si>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</si>
  <si>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</si>
  <si>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</si>
  <si>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</si>
  <si>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</si>
  <si>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</si>
  <si>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</si>
  <si>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</si>
  <si>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</si>
  <si>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</si>
  <si>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</si>
  <si>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</si>
  <si>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</si>
  <si>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</si>
  <si>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</si>
  <si>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</si>
  <si>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</si>
  <si>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</si>
  <si>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</si>
  <si>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</si>
  <si>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</si>
  <si>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</si>
  <si>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</si>
  <si>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</si>
  <si>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</si>
  <si>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</si>
  <si>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</si>
  <si>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</si>
  <si>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</si>
  <si>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</si>
  <si>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</si>
  <si>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</si>
  <si>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</si>
  <si>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</si>
  <si>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</si>
  <si>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</si>
  <si>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</si>
  <si>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</si>
  <si>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</si>
  <si>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</si>
  <si>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</si>
  <si>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</si>
  <si>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</si>
  <si>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</si>
  <si>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</si>
  <si>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</si>
  <si>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</si>
  <si>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</si>
  <si>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</si>
  <si>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</si>
  <si>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</si>
  <si>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</si>
  <si>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</si>
  <si>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</si>
  <si>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</si>
  <si>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</si>
  <si>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</si>
  <si>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</si>
  <si>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</si>
  <si>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</si>
  <si>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</si>
  <si>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</si>
  <si>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</si>
  <si>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</si>
  <si>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</si>
  <si>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</si>
  <si>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</si>
  <si>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</si>
  <si>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</si>
  <si>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</si>
  <si>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</si>
  <si>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</si>
  <si>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</si>
  <si>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</si>
  <si>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</si>
  <si>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</si>
  <si>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</si>
  <si>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</si>
  <si>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</si>
  <si>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</si>
  <si>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</si>
  <si>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</si>
  <si>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</si>
  <si>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</si>
  <si>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</si>
  <si>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</si>
  <si>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</si>
  <si>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</si>
  <si>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</si>
  <si>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</si>
  <si>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</si>
  <si>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</si>
  <si>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</si>
  <si>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</si>
  <si>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</si>
  <si>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</si>
  <si>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</si>
  <si>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</si>
  <si>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</si>
  <si>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</si>
  <si>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</si>
  <si>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</si>
  <si>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</si>
  <si>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</si>
  <si>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</si>
  <si>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</si>
  <si>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</si>
  <si>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</si>
  <si>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</si>
  <si>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</si>
  <si>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</si>
  <si>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</si>
  <si>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</si>
  <si>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</si>
  <si>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</si>
  <si>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</si>
  <si>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</si>
  <si>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</si>
  <si>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</si>
  <si>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</si>
  <si>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</si>
  <si>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</si>
  <si>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</si>
  <si>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</si>
  <si>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</si>
  <si>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</si>
  <si>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</si>
  <si>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</si>
  <si>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</si>
  <si>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</si>
  <si>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</si>
  <si>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</si>
  <si>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</si>
  <si>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</si>
  <si>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</si>
  <si>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</si>
  <si>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</si>
  <si>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</si>
  <si>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</si>
  <si>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</si>
  <si>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</si>
  <si>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</si>
  <si>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</si>
  <si>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</si>
  <si>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</si>
  <si>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</si>
  <si>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</si>
  <si>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</si>
  <si>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</si>
  <si>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</si>
  <si>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</si>
  <si>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</si>
  <si>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</si>
  <si>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</si>
  <si>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</si>
  <si>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</si>
  <si>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</si>
  <si>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</si>
  <si>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</si>
  <si>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</si>
  <si>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</si>
  <si>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</si>
  <si>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</si>
  <si>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</si>
  <si>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</si>
  <si>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</si>
  <si>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</si>
  <si>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</si>
  <si>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</si>
  <si>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</si>
  <si>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</si>
  <si>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</si>
  <si>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</si>
  <si>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</si>
  <si>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</si>
  <si>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</si>
  <si>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</si>
  <si>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</si>
  <si>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</si>
  <si>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</si>
  <si>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</si>
  <si>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</si>
  <si>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</si>
  <si>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</si>
  <si>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</si>
  <si>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</si>
  <si>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</si>
  <si>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</si>
  <si>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</si>
  <si>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</si>
  <si>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</si>
  <si>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</si>
  <si>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</si>
  <si>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</si>
  <si>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</si>
  <si>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</si>
  <si>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</si>
  <si>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</si>
  <si>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</si>
  <si>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</si>
  <si>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</si>
  <si>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</si>
  <si>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</si>
  <si>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</si>
  <si>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</si>
  <si>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</si>
  <si>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</si>
  <si>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</si>
  <si>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</si>
  <si>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</si>
  <si>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</si>
  <si>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</si>
  <si>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</si>
  <si>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</si>
  <si>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</si>
  <si>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</si>
  <si>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</si>
  <si>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</si>
  <si>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</si>
  <si>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</si>
  <si>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</si>
  <si>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</si>
  <si>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</si>
  <si>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</si>
  <si>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</si>
  <si>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</si>
  <si>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</si>
  <si>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</si>
  <si>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</si>
  <si>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</si>
  <si>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</si>
  <si>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</si>
  <si>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</si>
  <si>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</si>
  <si>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</si>
  <si>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</si>
  <si>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</si>
  <si>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</si>
  <si>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</si>
  <si>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</si>
  <si>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</si>
  <si>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</si>
  <si>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</si>
  <si>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</si>
  <si>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</si>
  <si>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</si>
  <si>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</si>
  <si>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</si>
  <si>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</si>
  <si>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</si>
  <si>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</si>
  <si>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</si>
  <si>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</si>
  <si>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</si>
  <si>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</si>
  <si>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</si>
  <si>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</si>
  <si>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</si>
  <si>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</si>
  <si>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</si>
  <si>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</si>
  <si>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</si>
  <si>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</si>
  <si>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</si>
  <si>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</si>
  <si>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</si>
  <si>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</si>
  <si>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</si>
  <si>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</si>
  <si>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</si>
  <si>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</si>
  <si>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</si>
  <si>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</si>
  <si>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</si>
  <si>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</si>
  <si>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</si>
  <si>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</si>
  <si>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</si>
  <si>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</si>
  <si>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</si>
  <si>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</si>
  <si>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</si>
  <si>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</si>
  <si>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</si>
  <si>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</si>
  <si>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</si>
  <si>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</si>
  <si>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</si>
  <si>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</si>
  <si>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</si>
  <si>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</si>
  <si>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</si>
  <si>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</si>
  <si>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</si>
  <si>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</si>
  <si>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</si>
  <si>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</si>
  <si>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</si>
  <si>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</si>
  <si>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</si>
  <si>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</si>
  <si>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</si>
  <si>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</si>
  <si>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</si>
  <si>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</si>
  <si>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</si>
  <si>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</si>
  <si>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</si>
  <si>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</si>
  <si>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</si>
  <si>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</si>
  <si>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</si>
  <si>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</si>
  <si>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</si>
  <si>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</si>
  <si>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</si>
  <si>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</si>
  <si>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</si>
  <si>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</si>
  <si>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</si>
  <si>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</si>
  <si>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</si>
  <si>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</si>
  <si>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</si>
  <si>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</si>
  <si>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</si>
  <si>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</si>
  <si>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</si>
  <si>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</si>
  <si>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</si>
  <si>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</si>
  <si>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</si>
  <si>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</si>
  <si>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</si>
  <si>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</si>
  <si>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</si>
  <si>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</si>
  <si>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</si>
  <si>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</si>
  <si>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</si>
  <si>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</si>
  <si>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</si>
  <si>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</si>
  <si>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</si>
  <si>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</si>
  <si>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</si>
  <si>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</si>
  <si>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</si>
  <si>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</si>
  <si>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</si>
  <si>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</si>
  <si>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</si>
  <si>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</si>
  <si>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</si>
  <si>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</si>
  <si>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</si>
  <si>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</si>
  <si>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</si>
  <si>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</si>
  <si>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</si>
  <si>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</si>
  <si>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</si>
  <si>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</si>
  <si>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</si>
  <si>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</si>
  <si>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</si>
  <si>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</si>
  <si>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</si>
  <si>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</si>
  <si>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</si>
  <si>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</si>
  <si>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</si>
  <si>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</si>
  <si>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</si>
  <si>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</si>
  <si>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</si>
  <si>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</si>
  <si>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</si>
  <si>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</si>
  <si>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</si>
  <si>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</si>
  <si>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</si>
  <si>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</si>
  <si>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</si>
  <si>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</si>
  <si>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</si>
  <si>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</si>
  <si>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</si>
  <si>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</si>
  <si>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</si>
  <si>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</si>
  <si>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</si>
  <si>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</si>
  <si>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</si>
  <si>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</si>
  <si>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</si>
  <si>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</si>
  <si>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</si>
  <si>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</si>
  <si>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</si>
  <si>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</si>
  <si>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</si>
  <si>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</si>
  <si>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</si>
  <si>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</si>
  <si>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</si>
  <si>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</si>
  <si>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</si>
  <si>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</si>
  <si>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</si>
  <si>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</si>
  <si>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</si>
  <si>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</si>
  <si>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</si>
  <si>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</si>
  <si>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</si>
  <si>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</si>
  <si>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</si>
  <si>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</si>
  <si>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</si>
  <si>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</si>
  <si>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</si>
  <si>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</si>
  <si>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</si>
  <si>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</si>
  <si>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</si>
  <si>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</si>
  <si>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</si>
  <si>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</si>
  <si>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</si>
  <si>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</si>
  <si>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</si>
  <si>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</si>
  <si>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</si>
  <si>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</si>
  <si>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</si>
  <si>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</si>
  <si>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</si>
  <si>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</si>
  <si>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</si>
  <si>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</si>
  <si>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</si>
  <si>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</si>
  <si>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</si>
  <si>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</si>
  <si>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</si>
  <si>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</si>
  <si>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</si>
  <si>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</si>
  <si>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</si>
  <si>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</si>
  <si>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</si>
  <si>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</si>
  <si>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</si>
  <si>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</si>
  <si>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</si>
  <si>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</si>
  <si>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</si>
  <si>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</si>
  <si>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</si>
  <si>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</si>
  <si>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</si>
  <si>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</si>
  <si>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</si>
  <si>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</si>
  <si>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</si>
  <si>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</si>
  <si>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</si>
  <si>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</si>
  <si>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</si>
  <si>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</si>
  <si>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</si>
  <si>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</si>
  <si>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</si>
  <si>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</si>
  <si>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</si>
  <si>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</si>
  <si>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</si>
  <si>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</si>
  <si>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</si>
  <si>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</si>
  <si>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</si>
  <si>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</si>
  <si>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</si>
  <si>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</si>
  <si>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</si>
  <si>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</si>
  <si>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</si>
  <si>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</si>
  <si>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</si>
  <si>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</si>
  <si>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</si>
  <si>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</si>
  <si>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</si>
  <si>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</si>
  <si>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</si>
  <si>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</si>
  <si>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</si>
  <si>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</si>
  <si>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</si>
  <si>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</si>
  <si>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</si>
  <si>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</si>
  <si>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</si>
  <si>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</si>
  <si>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</si>
  <si>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</si>
  <si>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</si>
  <si>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</si>
  <si>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</si>
  <si>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</si>
  <si>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</si>
  <si>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</si>
  <si>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</si>
  <si>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</si>
  <si>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</si>
  <si>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</si>
  <si>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</si>
  <si>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</si>
  <si>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</si>
  <si>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</si>
  <si>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</si>
  <si>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</si>
  <si>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</si>
  <si>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</si>
  <si>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</si>
  <si>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</si>
  <si>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</si>
  <si>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</si>
  <si>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</si>
  <si>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</si>
  <si>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</si>
  <si>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</si>
  <si>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</si>
  <si>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</si>
  <si>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</si>
  <si>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</si>
  <si>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</si>
  <si>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</si>
  <si>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</si>
  <si>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</si>
  <si>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</si>
  <si>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</si>
  <si>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</si>
  <si>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</si>
  <si>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</si>
  <si>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</si>
  <si>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</si>
  <si>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</si>
  <si>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</si>
  <si>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</si>
  <si>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</si>
  <si>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</si>
  <si>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</si>
  <si>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</si>
  <si>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</si>
  <si>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</si>
  <si>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</si>
  <si>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</si>
  <si>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</si>
  <si>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</si>
  <si>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</si>
  <si>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</si>
  <si>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</si>
  <si>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</si>
  <si>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</si>
  <si>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</si>
  <si>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</si>
  <si>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</si>
  <si>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</si>
  <si>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</si>
  <si>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</si>
  <si>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</si>
  <si>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</si>
  <si>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</si>
  <si>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</si>
  <si>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</si>
  <si>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</si>
  <si>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</si>
  <si>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</si>
  <si>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</si>
  <si>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</si>
  <si>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</si>
  <si>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</si>
  <si>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</si>
  <si>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</si>
  <si>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</si>
  <si>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</si>
  <si>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</si>
  <si>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</si>
  <si>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</si>
  <si>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</si>
  <si>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</si>
  <si>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</si>
  <si>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</si>
  <si>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</si>
  <si>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</si>
  <si>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</si>
  <si>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</si>
  <si>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</si>
  <si>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</si>
  <si>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</si>
  <si>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</si>
  <si>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</si>
  <si>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</si>
  <si>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</si>
  <si>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</si>
  <si>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</si>
  <si>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</si>
  <si>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</si>
  <si>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</si>
  <si>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</si>
  <si>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</si>
  <si>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</si>
  <si>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</si>
  <si>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</si>
  <si>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</si>
  <si>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</si>
  <si>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</si>
  <si>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</si>
  <si>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</si>
  <si>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</si>
  <si>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</si>
  <si>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</si>
  <si>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</si>
  <si>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</si>
  <si>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</si>
  <si>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</si>
  <si>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</si>
  <si>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</si>
  <si>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</si>
  <si>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</si>
  <si>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</si>
  <si>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</si>
  <si>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</si>
  <si>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</si>
  <si>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</si>
  <si>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</si>
  <si>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</si>
  <si>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</si>
  <si>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</si>
  <si>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</si>
  <si>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</si>
  <si>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</si>
  <si>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</si>
  <si>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</si>
  <si>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</si>
  <si>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</si>
  <si>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</si>
  <si>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</si>
  <si>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</si>
  <si>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</si>
  <si>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</si>
  <si>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</si>
  <si>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</si>
  <si>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</si>
  <si>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</si>
  <si>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</si>
  <si>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</si>
  <si>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</si>
  <si>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</si>
  <si>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</si>
  <si>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</si>
  <si>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</si>
  <si>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</si>
  <si>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</si>
  <si>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</si>
  <si>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</si>
  <si>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</si>
  <si>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</si>
  <si>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</si>
  <si>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</si>
  <si>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</si>
  <si>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</si>
  <si>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</si>
  <si>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</si>
  <si>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</si>
  <si>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</si>
  <si>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</si>
  <si>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</si>
  <si>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</si>
  <si>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</si>
  <si>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</si>
  <si>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</si>
  <si>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</si>
  <si>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</si>
  <si>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</si>
  <si>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</si>
  <si>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</si>
  <si>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</si>
  <si>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</si>
  <si>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</si>
  <si>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</si>
  <si>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</si>
  <si>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</si>
  <si>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</si>
  <si>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</si>
  <si>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</si>
  <si>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</si>
  <si>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</si>
  <si>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</si>
  <si>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</si>
  <si>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</si>
  <si>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</si>
  <si>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</si>
  <si>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</si>
  <si>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</si>
  <si>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</si>
  <si>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</si>
  <si>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</si>
  <si>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</si>
  <si>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</si>
  <si>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</si>
  <si>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</si>
  <si>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</si>
  <si>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</si>
  <si>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</si>
  <si>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</si>
  <si>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</si>
  <si>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</si>
  <si>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</si>
  <si>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</si>
  <si>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</si>
  <si>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</si>
  <si>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</si>
  <si>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</si>
  <si>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</si>
  <si>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</si>
  <si>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</si>
  <si>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</si>
  <si>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</si>
  <si>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</si>
  <si>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</si>
  <si>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</si>
  <si>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</si>
  <si>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</si>
  <si>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</si>
  <si>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</si>
  <si>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</si>
  <si>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</si>
  <si>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</si>
  <si>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</si>
  <si>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</si>
  <si>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</si>
  <si>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</si>
  <si>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</si>
  <si>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</si>
  <si>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</si>
  <si>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</si>
  <si>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</si>
  <si>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</si>
  <si>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</si>
  <si>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</si>
  <si>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</si>
  <si>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</si>
  <si>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</si>
  <si>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</si>
  <si>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</si>
  <si>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</si>
  <si>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</si>
  <si>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</si>
  <si>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</si>
  <si>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</si>
  <si>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</si>
  <si>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</si>
  <si>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</si>
  <si>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</si>
  <si>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</si>
  <si>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</si>
  <si>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</si>
  <si>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</si>
  <si>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</si>
  <si>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</si>
  <si>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</si>
  <si>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</si>
  <si>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</si>
  <si>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</si>
  <si>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</si>
  <si>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</si>
  <si>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</si>
  <si>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</si>
  <si>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</si>
  <si>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</si>
  <si>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</si>
  <si>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</si>
  <si>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</si>
  <si>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</si>
  <si>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</si>
  <si>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</si>
  <si>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</si>
  <si>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</si>
  <si>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</si>
  <si>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</si>
  <si>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</si>
  <si>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</si>
  <si>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</si>
  <si>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</si>
  <si>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</si>
  <si>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</si>
  <si>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</si>
  <si>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</si>
  <si>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</si>
  <si>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</si>
  <si>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</si>
  <si>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</si>
  <si>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</si>
  <si>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</si>
  <si>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</si>
  <si>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</si>
  <si>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</si>
  <si>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</si>
  <si>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</si>
  <si>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</si>
  <si>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</si>
  <si>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</si>
  <si>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</si>
  <si>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</si>
  <si>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</si>
  <si>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</si>
  <si>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</si>
  <si>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</si>
  <si>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</si>
  <si>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</si>
  <si>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</si>
  <si>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</si>
  <si>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</si>
  <si>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</si>
  <si>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</si>
  <si>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</si>
  <si>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</si>
  <si>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</si>
  <si>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</si>
  <si>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</si>
  <si>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</si>
  <si>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</si>
  <si>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</si>
  <si>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</si>
  <si>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</si>
  <si>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</si>
  <si>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</si>
  <si>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</si>
  <si>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</si>
  <si>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</si>
  <si>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</si>
  <si>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</si>
  <si>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</si>
  <si>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</si>
  <si>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</si>
  <si>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</si>
  <si>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</si>
  <si>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</si>
  <si>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</si>
  <si>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</si>
  <si>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</si>
  <si>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</si>
  <si>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</si>
  <si>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</si>
  <si>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</si>
  <si>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</si>
  <si>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</si>
  <si>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</si>
  <si>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</si>
  <si>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</si>
  <si>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</si>
  <si>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</si>
  <si>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</si>
  <si>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</si>
  <si>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</si>
  <si>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</si>
  <si>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</si>
  <si>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</si>
  <si>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</si>
  <si>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</si>
  <si>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</si>
  <si>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</si>
  <si>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</si>
  <si>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</si>
  <si>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</si>
  <si>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</si>
  <si>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</si>
  <si>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</si>
  <si>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</si>
  <si>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</si>
  <si>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</si>
  <si>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</si>
  <si>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</si>
  <si>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</si>
  <si>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</si>
  <si>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</si>
  <si>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</si>
  <si>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</si>
  <si>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</si>
  <si>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</si>
  <si>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</si>
  <si>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</si>
  <si>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</si>
  <si>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</si>
  <si>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</si>
  <si>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</si>
  <si>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</si>
  <si>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</si>
  <si>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</si>
  <si>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</si>
  <si>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</si>
  <si>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</si>
  <si>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</si>
  <si>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</si>
  <si>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</si>
  <si>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</si>
  <si>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</si>
  <si>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</si>
  <si>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</si>
  <si>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</si>
  <si>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</si>
  <si>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</si>
  <si>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</si>
  <si>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</si>
  <si>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</si>
  <si>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</si>
  <si>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</si>
  <si>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</si>
  <si>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</si>
  <si>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</si>
  <si>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</si>
  <si>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</si>
  <si>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</si>
  <si>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</si>
  <si>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</si>
  <si>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</si>
  <si>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</si>
  <si>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</si>
  <si>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</si>
  <si>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</si>
  <si>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</si>
  <si>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</si>
  <si>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</si>
  <si>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</si>
  <si>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</si>
  <si>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</si>
  <si>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</si>
  <si>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</si>
  <si>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</si>
  <si>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</si>
  <si>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</si>
  <si>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</si>
  <si>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</si>
  <si>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</si>
  <si>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</si>
  <si>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</si>
  <si>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</si>
  <si>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</si>
  <si>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</si>
  <si>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</si>
  <si>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</si>
  <si>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</si>
  <si>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</si>
  <si>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</si>
  <si>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</si>
  <si>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</si>
  <si>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</si>
  <si>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</si>
  <si>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</si>
  <si>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</si>
  <si>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</si>
  <si>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</si>
  <si>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</si>
  <si>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</si>
  <si>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</si>
  <si>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</si>
  <si>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</si>
  <si>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</si>
  <si>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</si>
  <si>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</si>
  <si>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</si>
  <si>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</si>
  <si>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</si>
  <si>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</si>
  <si>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</si>
  <si>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</si>
  <si>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</si>
  <si>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</si>
  <si>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</si>
  <si>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</si>
  <si>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</si>
  <si>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</si>
  <si>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</si>
  <si>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</si>
  <si>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</si>
  <si>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</si>
  <si>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</si>
  <si>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</si>
  <si>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</si>
  <si>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</si>
  <si>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</si>
  <si>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</si>
  <si>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</si>
  <si>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</si>
  <si>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</si>
  <si>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</si>
  <si>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</si>
  <si>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</si>
  <si>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</si>
  <si>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</si>
  <si>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</si>
  <si>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</si>
  <si>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</si>
  <si>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</si>
  <si>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</si>
  <si>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</si>
  <si>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</si>
  <si>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</si>
  <si>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</si>
  <si>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</si>
  <si>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</si>
  <si>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</si>
  <si>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</si>
  <si>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</si>
  <si>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</si>
  <si>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</si>
  <si>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</si>
  <si>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</si>
  <si>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</si>
  <si>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</si>
  <si>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</si>
  <si>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</si>
  <si>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</si>
  <si>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</si>
  <si>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</si>
  <si>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</si>
  <si>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</si>
  <si>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</si>
  <si>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</si>
  <si>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</si>
  <si>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</si>
  <si>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</si>
  <si>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</si>
  <si>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</si>
  <si>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</si>
  <si>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</si>
  <si>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</si>
  <si>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</si>
  <si>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</si>
  <si>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</si>
  <si>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</si>
  <si>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</si>
  <si>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</si>
  <si>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</si>
  <si>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</si>
  <si>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</si>
  <si>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</si>
  <si>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</si>
  <si>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</si>
  <si>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</si>
  <si>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</si>
  <si>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</si>
  <si>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</si>
  <si>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</si>
  <si>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</si>
  <si>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</si>
  <si>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</si>
  <si>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</si>
  <si>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</si>
  <si>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</si>
  <si>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</si>
  <si>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</si>
  <si>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</si>
  <si>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</si>
  <si>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</si>
  <si>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</si>
  <si>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</si>
  <si>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</si>
  <si>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</si>
  <si>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</si>
  <si>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</si>
  <si>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</si>
  <si>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</si>
  <si>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</si>
  <si>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</si>
  <si>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</si>
  <si>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</si>
  <si>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</si>
  <si>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</si>
  <si>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</si>
  <si>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</si>
  <si>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</si>
  <si>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</si>
  <si>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</si>
  <si>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</si>
  <si>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</si>
  <si>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</si>
  <si>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</si>
  <si>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</si>
  <si>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</si>
  <si>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</si>
  <si>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</si>
  <si>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</si>
  <si>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</si>
  <si>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</si>
  <si>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</si>
  <si>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</si>
  <si>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</si>
  <si>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</si>
  <si>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</si>
  <si>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</si>
  <si>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</si>
  <si>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</si>
  <si>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</si>
  <si>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</si>
  <si>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</si>
  <si>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</si>
  <si>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</si>
  <si>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</si>
  <si>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</si>
  <si>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</si>
  <si>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</si>
  <si>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</si>
  <si>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</si>
  <si>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</si>
  <si>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</si>
  <si>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</si>
  <si>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</si>
  <si>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</si>
  <si>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</si>
  <si>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</si>
  <si>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</si>
  <si>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</si>
  <si>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</si>
  <si>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</si>
  <si>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</si>
  <si>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</si>
  <si>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</si>
  <si>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</si>
  <si>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</si>
  <si>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</si>
  <si>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</si>
  <si>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</si>
  <si>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</si>
  <si>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</si>
  <si>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</si>
  <si>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</si>
  <si>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</si>
  <si>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</si>
  <si>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</si>
  <si>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</si>
  <si>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</si>
  <si>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</si>
  <si>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</si>
  <si>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</si>
  <si>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</si>
  <si>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</si>
  <si>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</si>
  <si>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</si>
  <si>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</si>
  <si>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</si>
  <si>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</si>
  <si>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</si>
  <si>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</si>
  <si>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</si>
  <si>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</si>
  <si>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</si>
  <si>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</si>
  <si>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</si>
  <si>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</si>
  <si>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</si>
  <si>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</si>
  <si>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</si>
  <si>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</si>
  <si>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</si>
  <si>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</si>
  <si>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</si>
  <si>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</si>
  <si>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</si>
  <si>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</si>
  <si>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</si>
  <si>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</si>
  <si>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</si>
  <si>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</si>
  <si>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</si>
  <si>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</si>
  <si>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</si>
  <si>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</si>
  <si>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</si>
  <si>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</si>
  <si>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</si>
  <si>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</si>
  <si>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</si>
  <si>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</si>
  <si>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</si>
  <si>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</si>
  <si>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</si>
  <si>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</si>
  <si>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</si>
  <si>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</si>
  <si>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</si>
  <si>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</si>
  <si>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</si>
  <si>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</si>
  <si>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</si>
  <si>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</si>
  <si>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</si>
  <si>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</si>
  <si>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</si>
  <si>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</si>
  <si>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</si>
  <si>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</si>
  <si>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</si>
  <si>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</si>
  <si>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</si>
  <si>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</si>
  <si>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</si>
  <si>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</si>
  <si>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</si>
  <si>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</si>
  <si>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</si>
  <si>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</si>
  <si>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</si>
  <si>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</si>
  <si>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</si>
  <si>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</si>
  <si>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</si>
  <si>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</si>
  <si>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</si>
  <si>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</si>
  <si>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</si>
  <si>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</si>
  <si>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</si>
  <si>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</si>
  <si>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</si>
  <si>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</si>
  <si>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</si>
  <si>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</si>
  <si>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</si>
  <si>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</si>
  <si>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</si>
  <si>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</si>
  <si>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</si>
  <si>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</si>
  <si>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</si>
  <si>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</si>
  <si>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</si>
  <si>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</si>
  <si>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</si>
  <si>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</si>
  <si>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</si>
  <si>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</si>
  <si>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</si>
  <si>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</si>
  <si>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</si>
  <si>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</si>
  <si>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</si>
  <si>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</si>
  <si>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</si>
  <si>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</si>
  <si>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</si>
  <si>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</si>
  <si>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</si>
  <si>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</si>
  <si>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</si>
  <si>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</si>
  <si>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</si>
  <si>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</si>
  <si>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</si>
  <si>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</si>
  <si>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</si>
  <si>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</si>
  <si>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</si>
  <si>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</si>
  <si>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</si>
  <si>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</si>
  <si>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</si>
  <si>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</si>
  <si>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</si>
  <si>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</si>
  <si>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</si>
  <si>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</si>
  <si>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</si>
  <si>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</si>
  <si>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</si>
  <si>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</si>
  <si>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</si>
  <si>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</si>
  <si>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</si>
  <si>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</si>
  <si>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</si>
  <si>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</si>
  <si>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</si>
  <si>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</si>
  <si>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</si>
  <si>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</si>
  <si>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</si>
  <si>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</si>
  <si>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</si>
  <si>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</si>
  <si>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</si>
  <si>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</si>
  <si>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</si>
  <si>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</si>
  <si>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</si>
  <si>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</si>
  <si>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</si>
  <si>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</si>
  <si>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</si>
  <si>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</si>
  <si>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</si>
  <si>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</si>
  <si>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</si>
  <si>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</si>
  <si>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</si>
  <si>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</si>
  <si>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</si>
  <si>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</si>
  <si>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</si>
  <si>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</si>
  <si>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</si>
  <si>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</si>
  <si>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</si>
  <si>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</si>
  <si>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</si>
  <si>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</si>
  <si>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</si>
  <si>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</si>
  <si>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</si>
  <si>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</si>
  <si>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</si>
  <si>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</si>
  <si>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</si>
  <si>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</si>
  <si>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</si>
  <si>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</si>
  <si>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</si>
  <si>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</si>
  <si>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</si>
  <si>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</si>
  <si>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</si>
  <si>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</si>
  <si>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</si>
  <si>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</si>
  <si>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</si>
  <si>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</si>
  <si>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</si>
  <si>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</si>
  <si>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</si>
  <si>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</si>
  <si>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</si>
  <si>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</si>
  <si>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</si>
  <si>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</si>
  <si>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</si>
  <si>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</si>
  <si>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</si>
  <si>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</si>
  <si>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</si>
  <si>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</si>
  <si>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</si>
  <si>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</si>
  <si>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</si>
  <si>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</si>
  <si>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</si>
  <si>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</si>
  <si>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</si>
  <si>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</si>
  <si>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</si>
  <si>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</si>
  <si>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</si>
  <si>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</si>
  <si>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</si>
  <si>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</si>
  <si>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</si>
  <si>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</si>
  <si>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</si>
  <si>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</si>
  <si>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</si>
  <si>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</si>
  <si>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</si>
  <si>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</si>
  <si>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</si>
  <si>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</si>
  <si>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</si>
  <si>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</si>
  <si>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</si>
  <si>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</si>
  <si>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</si>
  <si>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</si>
  <si>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</si>
  <si>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</si>
  <si>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</si>
  <si>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</si>
  <si>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</si>
  <si>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</si>
  <si>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</si>
  <si>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</si>
  <si>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</si>
  <si>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</si>
  <si>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</si>
  <si>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</si>
  <si>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</si>
  <si>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</si>
  <si>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</si>
  <si>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</si>
  <si>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</si>
  <si>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</si>
  <si>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</si>
  <si>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</si>
  <si>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</si>
  <si>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</si>
  <si>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</si>
  <si>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</si>
  <si>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</si>
  <si>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</si>
  <si>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</si>
  <si>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</si>
  <si>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</si>
  <si>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</si>
  <si>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</si>
  <si>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</si>
  <si>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</si>
  <si>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</si>
  <si>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</si>
  <si>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</si>
  <si>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</si>
  <si>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</si>
  <si>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</si>
  <si>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</si>
  <si>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</si>
  <si>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</si>
  <si>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</si>
  <si>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</si>
  <si>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</si>
  <si>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</si>
  <si>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</si>
  <si>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</si>
  <si>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</si>
  <si>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</si>
  <si>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</si>
  <si>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</si>
  <si>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</si>
  <si>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</si>
  <si>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</si>
  <si>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</si>
  <si>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</si>
  <si>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</si>
  <si>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</si>
  <si>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</si>
  <si>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</si>
  <si>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</si>
  <si>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</si>
  <si>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</si>
  <si>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</si>
  <si>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</si>
  <si>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</si>
  <si>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</si>
  <si>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</si>
  <si>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</si>
  <si>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</si>
  <si>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</si>
  <si>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</si>
  <si>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</si>
  <si>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</si>
  <si>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</si>
  <si>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</si>
  <si>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</si>
  <si>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</si>
  <si>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</si>
  <si>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</si>
  <si>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</si>
  <si>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</si>
  <si>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</si>
  <si>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</si>
  <si>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</si>
  <si>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</si>
  <si>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</si>
  <si>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</si>
  <si>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</si>
  <si>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</si>
  <si>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</si>
  <si>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</si>
  <si>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</si>
  <si>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</si>
  <si>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</si>
  <si>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</si>
  <si>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</si>
  <si>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</si>
  <si>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</si>
  <si>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</si>
  <si>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</si>
  <si>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</si>
  <si>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</si>
  <si>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</si>
  <si>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</si>
  <si>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</si>
  <si>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</si>
  <si>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</si>
  <si>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</si>
  <si>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</si>
  <si>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</si>
  <si>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</si>
  <si>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</si>
  <si>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</si>
  <si>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</si>
  <si>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</si>
  <si>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</si>
  <si>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</si>
  <si>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</si>
  <si>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</si>
  <si>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</si>
  <si>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</si>
  <si>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</si>
  <si>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</si>
  <si>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</si>
  <si>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</si>
  <si>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</si>
  <si>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</si>
  <si>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</si>
  <si>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</si>
  <si>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</si>
  <si>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</si>
  <si>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</si>
  <si>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</si>
  <si>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</si>
  <si>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</si>
  <si>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</si>
  <si>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</si>
  <si>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</si>
  <si>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</si>
  <si>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</si>
  <si>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</si>
  <si>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</si>
  <si>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</si>
  <si>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</si>
  <si>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</si>
  <si>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</si>
  <si>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</si>
  <si>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</si>
  <si>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</si>
  <si>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</si>
  <si>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</si>
  <si>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</si>
  <si>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</si>
  <si>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</si>
  <si>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</si>
  <si>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</si>
  <si>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</si>
  <si>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</si>
  <si>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</si>
  <si>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</si>
  <si>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</si>
  <si>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</si>
  <si>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</si>
  <si>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</si>
  <si>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</si>
  <si>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</si>
  <si>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</si>
  <si>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</si>
  <si>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</si>
  <si>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</si>
  <si>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</si>
  <si>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</si>
  <si>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</si>
  <si>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</si>
  <si>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</si>
  <si>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</si>
  <si>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</si>
  <si>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</si>
  <si>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</si>
  <si>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</si>
  <si>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</si>
  <si>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</si>
  <si>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</si>
  <si>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</si>
  <si>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</si>
  <si>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</si>
  <si>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</si>
  <si>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</si>
  <si>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</si>
  <si>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</si>
  <si>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</si>
  <si>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</si>
  <si>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</si>
  <si>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</si>
  <si>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</si>
  <si>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</si>
  <si>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</si>
  <si>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</si>
  <si>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</si>
  <si>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</si>
  <si>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</si>
  <si>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</si>
  <si>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</si>
  <si>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</si>
  <si>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</si>
  <si>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</si>
  <si>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</si>
  <si>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</si>
  <si>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</si>
  <si>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</si>
  <si>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</si>
  <si>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</si>
  <si>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</si>
  <si>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</si>
  <si>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</si>
  <si>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</si>
  <si>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</si>
  <si>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</si>
  <si>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</si>
  <si>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</si>
  <si>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</si>
  <si>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</si>
  <si>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</si>
  <si>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</si>
  <si>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</si>
  <si>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</si>
  <si>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</si>
  <si>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</si>
  <si>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</si>
  <si>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</si>
  <si>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</si>
  <si>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</si>
  <si>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</si>
  <si>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</si>
  <si>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</si>
  <si>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</si>
  <si>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</si>
  <si>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</si>
  <si>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</si>
  <si>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</si>
  <si>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</si>
  <si>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</si>
  <si>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</si>
  <si>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</si>
  <si>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</si>
  <si>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</si>
  <si>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</si>
  <si>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</si>
  <si>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</si>
  <si>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</si>
  <si>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</si>
  <si>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</si>
  <si>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</si>
  <si>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</si>
  <si>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</si>
  <si>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</si>
  <si>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</si>
  <si>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</si>
  <si>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</si>
  <si>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</si>
  <si>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</si>
  <si>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</si>
  <si>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</si>
  <si>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</si>
  <si>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</si>
  <si>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</si>
  <si>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</si>
  <si>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</si>
  <si>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</si>
  <si>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</si>
  <si>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</si>
  <si>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</si>
  <si>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</si>
  <si>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</si>
  <si>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</si>
  <si>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</si>
  <si>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</si>
  <si>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</si>
  <si>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</si>
  <si>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</si>
  <si>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</si>
  <si>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</si>
  <si>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</si>
  <si>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</si>
  <si>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</si>
  <si>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</si>
  <si>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</si>
  <si>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</si>
  <si>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</si>
  <si>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</si>
  <si>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</si>
  <si>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</si>
  <si>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</si>
  <si>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</si>
  <si>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</si>
  <si>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</si>
  <si>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</si>
  <si>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</si>
  <si>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</si>
  <si>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</si>
  <si>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</si>
  <si>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</si>
  <si>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</si>
  <si>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</si>
  <si>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</si>
  <si>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</si>
  <si>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</si>
  <si>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</si>
  <si>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</si>
  <si>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</si>
  <si>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</si>
  <si>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</si>
  <si>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</si>
  <si>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</si>
  <si>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</si>
  <si>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</si>
  <si>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</si>
  <si>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</si>
  <si>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</si>
  <si>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</si>
  <si>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</si>
  <si>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</si>
  <si>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</si>
  <si>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</si>
  <si>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</si>
  <si>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</si>
  <si>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</si>
  <si>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</si>
  <si>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</si>
  <si>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</si>
  <si>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</si>
  <si>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</si>
  <si>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</si>
  <si>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</si>
  <si>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</si>
  <si>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</si>
  <si>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</si>
  <si>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</si>
  <si>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</si>
  <si>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</si>
  <si>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</si>
  <si>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</si>
  <si>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</si>
  <si>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</si>
  <si>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</si>
  <si>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</si>
  <si>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</si>
  <si>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</si>
  <si>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</si>
  <si>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</si>
  <si>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</si>
  <si>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</si>
  <si>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</si>
  <si>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</si>
  <si>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</si>
  <si>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</si>
  <si>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</si>
  <si>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</si>
  <si>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</si>
  <si>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</si>
  <si>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</si>
  <si>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</si>
  <si>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</si>
  <si>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</si>
  <si>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</si>
  <si>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</si>
  <si>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</si>
  <si>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</si>
  <si>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</si>
  <si>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</si>
  <si>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</si>
  <si>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</si>
  <si>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</si>
  <si>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</si>
  <si>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</si>
  <si>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</si>
  <si>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</si>
  <si>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</si>
  <si>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</si>
  <si>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</si>
  <si>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</si>
  <si>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</si>
  <si>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</si>
  <si>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</si>
  <si>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</si>
  <si>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</si>
  <si>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</si>
  <si>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</si>
  <si>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</si>
  <si>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</si>
  <si>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</si>
  <si>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</si>
  <si>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</si>
  <si>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</si>
  <si>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</si>
  <si>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</si>
  <si>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</si>
  <si>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</si>
  <si>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</si>
  <si>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</si>
  <si>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</si>
  <si>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</si>
  <si>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</si>
  <si>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</si>
  <si>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</si>
  <si>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</si>
  <si>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</si>
  <si>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</si>
  <si>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</si>
  <si>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</si>
  <si>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</si>
  <si>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</si>
  <si>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</si>
  <si>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</si>
  <si>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</si>
  <si>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</si>
  <si>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</si>
  <si>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</si>
  <si>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</si>
  <si>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</si>
  <si>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</si>
  <si>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</si>
  <si>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</si>
  <si>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</si>
  <si>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</si>
  <si>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</si>
  <si>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</si>
  <si>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</si>
  <si>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</si>
  <si>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</si>
  <si>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</si>
  <si>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</si>
  <si>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</si>
  <si>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</si>
  <si>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</si>
  <si>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</si>
  <si>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</si>
  <si>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</si>
  <si>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</si>
  <si>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</si>
  <si>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</si>
  <si>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</si>
  <si>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</si>
  <si>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</si>
  <si>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</si>
  <si>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</si>
  <si>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</si>
  <si>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</si>
  <si>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</si>
  <si>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</si>
  <si>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</si>
  <si>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</si>
  <si>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</si>
  <si>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</si>
  <si>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</si>
  <si>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</si>
  <si>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</si>
  <si>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</si>
  <si>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</si>
  <si>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</si>
  <si>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</si>
  <si>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</si>
  <si>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</si>
  <si>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</si>
  <si>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</si>
  <si>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</si>
  <si>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</si>
  <si>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</si>
  <si>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</si>
  <si>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</si>
  <si>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</si>
  <si>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</si>
  <si>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</si>
  <si>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</si>
  <si>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</si>
  <si>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</si>
  <si>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</si>
  <si>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</si>
  <si>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</si>
  <si>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</si>
  <si>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</si>
  <si>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</si>
  <si>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</si>
  <si>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</si>
  <si>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</si>
  <si>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</si>
  <si>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</si>
  <si>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</si>
  <si>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</si>
  <si>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</si>
  <si>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</si>
  <si>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</si>
  <si>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</si>
  <si>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</si>
  <si>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</si>
  <si>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</si>
  <si>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</si>
  <si>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</si>
  <si>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</si>
  <si>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</si>
  <si>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</si>
  <si>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</si>
  <si>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</si>
  <si>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</si>
  <si>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</si>
  <si>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</si>
  <si>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</si>
  <si>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</si>
  <si>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</si>
  <si>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</si>
  <si>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</si>
  <si>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</si>
  <si>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</si>
  <si>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</si>
  <si>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</si>
  <si>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</si>
  <si>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</si>
  <si>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</si>
  <si>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</si>
  <si>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</si>
  <si>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</si>
  <si>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</si>
  <si>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</si>
  <si>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</si>
  <si>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</si>
  <si>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</si>
  <si>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</si>
  <si>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</si>
  <si>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</si>
  <si>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</si>
  <si>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</si>
  <si>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</si>
  <si>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</si>
  <si>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</si>
  <si>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</si>
  <si>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</si>
  <si>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</si>
  <si>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</si>
  <si>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</si>
  <si>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</si>
  <si>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</si>
  <si>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</si>
  <si>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</si>
  <si>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</si>
  <si>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</si>
  <si>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</si>
  <si>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</si>
  <si>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</si>
  <si>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</si>
  <si>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</si>
  <si>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</si>
  <si>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</si>
  <si>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</si>
  <si>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</si>
  <si>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</si>
  <si>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</si>
  <si>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</si>
  <si>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</si>
  <si>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</si>
  <si>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</si>
  <si>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</si>
  <si>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</si>
  <si>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</si>
  <si>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</si>
  <si>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</si>
  <si>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</si>
  <si>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</si>
  <si>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</si>
  <si>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</si>
  <si>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</si>
  <si>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</si>
  <si>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</si>
  <si>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</si>
  <si>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</si>
  <si>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</si>
  <si>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</si>
  <si>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</si>
  <si>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</si>
  <si>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</si>
  <si>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</si>
  <si>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</si>
  <si>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</si>
  <si>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</si>
  <si>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</si>
  <si>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</si>
  <si>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</si>
  <si>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</si>
  <si>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</si>
  <si>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</si>
  <si>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</si>
  <si>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</si>
  <si>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</si>
  <si>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</si>
  <si>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</si>
  <si>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</si>
  <si>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</si>
  <si>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</si>
  <si>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</si>
  <si>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</si>
  <si>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</si>
  <si>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</si>
  <si>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</si>
  <si>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</si>
  <si>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</si>
  <si>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</si>
  <si>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</si>
  <si>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</si>
  <si>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</si>
  <si>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</si>
  <si>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</si>
  <si>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</si>
  <si>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</si>
  <si>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</si>
  <si>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</si>
  <si>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</si>
  <si>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</si>
  <si>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</si>
  <si>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</si>
  <si>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</si>
  <si>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</si>
  <si>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</si>
  <si>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</si>
  <si>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</si>
  <si>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</si>
  <si>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</si>
  <si>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</si>
  <si>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</si>
  <si>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</si>
  <si>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</si>
  <si>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</si>
  <si>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</si>
  <si>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</si>
  <si>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</si>
  <si>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</si>
  <si>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</si>
  <si>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</si>
  <si>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</si>
  <si>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</si>
  <si>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</si>
  <si>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</si>
  <si>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</si>
  <si>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</si>
  <si>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</si>
  <si>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</si>
  <si>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</si>
  <si>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</si>
  <si>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</si>
  <si>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</si>
  <si>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</si>
  <si>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</si>
  <si>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</si>
  <si>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</si>
  <si>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</si>
  <si>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</si>
  <si>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</si>
  <si>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</si>
  <si>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</si>
  <si>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</si>
  <si>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</si>
  <si>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</si>
  <si>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</si>
  <si>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</si>
  <si>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</si>
  <si>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</si>
  <si>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</si>
  <si>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</si>
  <si>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</si>
  <si>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</si>
  <si>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</si>
  <si>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</si>
  <si>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</si>
  <si>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</si>
  <si>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</si>
  <si>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</si>
  <si>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</si>
  <si>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</si>
  <si>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</si>
  <si>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</si>
  <si>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</si>
  <si>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</si>
  <si>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</si>
  <si>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</si>
  <si>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</si>
  <si>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</si>
  <si>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</si>
  <si>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</si>
  <si>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</si>
  <si>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</si>
  <si>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</si>
  <si>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</si>
  <si>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</si>
  <si>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</si>
  <si>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</si>
  <si>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</si>
  <si>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</si>
  <si>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</si>
  <si>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</si>
  <si>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</si>
  <si>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</si>
  <si>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</si>
  <si>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</si>
  <si>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</si>
  <si>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</si>
  <si>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</si>
  <si>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</si>
  <si>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</si>
  <si>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</si>
  <si>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</si>
  <si>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</si>
  <si>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</si>
  <si>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</si>
  <si>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</si>
  <si>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</si>
  <si>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</si>
  <si>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</si>
  <si>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</si>
  <si>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</si>
  <si>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</si>
  <si>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</si>
  <si>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</si>
  <si>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</si>
  <si>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</si>
  <si>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</si>
  <si>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</si>
  <si>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</si>
  <si>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</si>
  <si>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</si>
  <si>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</si>
  <si>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</si>
  <si>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</si>
  <si>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</si>
  <si>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</si>
  <si>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</si>
  <si>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</si>
  <si>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</si>
  <si>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</si>
  <si>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</si>
  <si>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</si>
  <si>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</si>
  <si>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</si>
  <si>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</si>
  <si>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</si>
  <si>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</si>
  <si>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</si>
  <si>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</si>
  <si>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</si>
  <si>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</si>
  <si>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</si>
  <si>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</si>
  <si>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</si>
  <si>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</si>
  <si>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</si>
  <si>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</si>
  <si>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</si>
  <si>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</si>
  <si>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</si>
  <si>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</si>
  <si>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</si>
  <si>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</si>
  <si>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</si>
  <si>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</si>
  <si>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</si>
  <si>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</si>
  <si>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</si>
  <si>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</si>
  <si>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</si>
  <si>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</si>
  <si>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</si>
  <si>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</si>
  <si>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</si>
  <si>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</si>
  <si>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</si>
  <si>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</si>
  <si>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</si>
  <si>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</si>
  <si>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</si>
  <si>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</si>
  <si>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</si>
  <si>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</si>
  <si>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</si>
  <si>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</si>
  <si>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</si>
  <si>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</si>
  <si>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</si>
  <si>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</si>
  <si>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</si>
  <si>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</si>
  <si>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</si>
  <si>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</si>
  <si>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</si>
  <si>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</si>
  <si>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</si>
  <si>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</si>
  <si>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</si>
  <si>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</si>
  <si>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</si>
  <si>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</si>
  <si>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</si>
  <si>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</si>
  <si>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</si>
  <si>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</si>
  <si>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</si>
  <si>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</si>
  <si>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</si>
  <si>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</si>
  <si>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</si>
  <si>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</si>
  <si>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</si>
  <si>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</si>
  <si>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</si>
  <si>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</si>
  <si>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</si>
  <si>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</si>
  <si>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</si>
  <si>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</si>
  <si>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</si>
  <si>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</si>
  <si>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</si>
  <si>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</si>
  <si>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</si>
  <si>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</si>
  <si>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</si>
  <si>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</si>
  <si>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</si>
  <si>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</si>
  <si>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</si>
  <si>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</si>
  <si>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</si>
  <si>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</si>
  <si>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</si>
  <si>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</si>
  <si>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</si>
  <si>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</si>
  <si>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</si>
  <si>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</si>
  <si>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</si>
  <si>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</si>
  <si>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</si>
  <si>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</si>
  <si>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</si>
  <si>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</si>
  <si>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</si>
  <si>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</si>
  <si>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</si>
  <si>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</si>
  <si>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</si>
  <si>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</si>
  <si>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</si>
  <si>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</si>
  <si>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</si>
  <si>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</si>
  <si>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</si>
  <si>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</si>
  <si>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</si>
  <si>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</si>
  <si>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</si>
  <si>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</si>
  <si>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</si>
  <si>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</si>
  <si>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</si>
  <si>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</si>
  <si>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</si>
  <si>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</si>
  <si>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</si>
  <si>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</si>
  <si>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</si>
  <si>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</si>
  <si>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</si>
  <si>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</si>
  <si>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</si>
  <si>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</si>
  <si>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</si>
  <si>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</si>
  <si>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</si>
  <si>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</si>
  <si>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</si>
  <si>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</si>
  <si>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</si>
  <si>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</si>
  <si>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</si>
  <si>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</si>
  <si>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</si>
  <si>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</si>
  <si>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</si>
  <si>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</si>
  <si>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</si>
  <si>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</si>
  <si>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</si>
  <si>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</si>
  <si>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</si>
  <si>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</si>
  <si>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</si>
  <si>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</si>
  <si>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</si>
  <si>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</si>
  <si>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</si>
  <si>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</si>
  <si>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</si>
  <si>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</si>
  <si>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</si>
  <si>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</si>
  <si>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</si>
  <si>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</si>
  <si>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</si>
  <si>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</si>
  <si>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</si>
  <si>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</si>
  <si>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</si>
  <si>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</si>
  <si>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</si>
  <si>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</si>
  <si>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</si>
  <si>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</si>
  <si>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</si>
  <si>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</si>
  <si>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</si>
  <si>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</si>
  <si>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</si>
  <si>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</si>
  <si>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</si>
  <si>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</si>
  <si>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</si>
  <si>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</si>
  <si>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</si>
  <si>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</si>
  <si>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</si>
  <si>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</si>
  <si>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</si>
  <si>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</si>
  <si>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</si>
  <si>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</si>
  <si>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</si>
  <si>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</si>
  <si>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</si>
  <si>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</si>
  <si>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</si>
  <si>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</si>
  <si>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</si>
  <si>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</si>
  <si>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</si>
  <si>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</si>
  <si>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</si>
  <si>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</si>
  <si>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</si>
  <si>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</si>
  <si>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</si>
  <si>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</si>
  <si>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</si>
  <si>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</si>
  <si>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</si>
  <si>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</si>
  <si>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</si>
  <si>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</si>
  <si>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</si>
  <si>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</si>
  <si>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</si>
  <si>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</si>
  <si>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</si>
  <si>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</si>
  <si>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</si>
  <si>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</si>
  <si>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</si>
  <si>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</si>
  <si>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</si>
  <si>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</si>
  <si>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</si>
  <si>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</si>
  <si>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</si>
  <si>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</si>
  <si>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</si>
  <si>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</si>
  <si>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</si>
  <si>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</si>
  <si>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</si>
  <si>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</si>
  <si>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</si>
  <si>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</si>
  <si>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</si>
  <si>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</si>
  <si>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</si>
  <si>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</si>
  <si>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</si>
  <si>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</si>
  <si>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</si>
  <si>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</si>
  <si>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</si>
  <si>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</si>
  <si>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</si>
  <si>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</si>
  <si>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</si>
  <si>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</si>
  <si>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</si>
  <si>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</si>
  <si>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</si>
  <si>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</si>
  <si>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</si>
  <si>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</si>
  <si>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</si>
  <si>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</si>
  <si>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</si>
  <si>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</si>
  <si>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</si>
  <si>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</si>
  <si>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</si>
  <si>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</si>
  <si>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</si>
  <si>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</si>
  <si>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</si>
  <si>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</si>
  <si>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</si>
  <si>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</si>
  <si>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</si>
  <si>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</si>
  <si>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</si>
  <si>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</si>
  <si>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</si>
  <si>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</si>
  <si>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</si>
  <si>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</si>
  <si>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</si>
  <si>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</si>
  <si>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</si>
  <si>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</si>
  <si>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</si>
  <si>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</si>
  <si>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</si>
  <si>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</si>
  <si>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</si>
  <si>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</si>
  <si>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</si>
  <si>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</si>
  <si>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</si>
  <si>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</si>
  <si>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</si>
  <si>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</si>
  <si>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</si>
  <si>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</si>
  <si>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</si>
  <si>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</si>
  <si>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</si>
  <si>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</si>
  <si>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</si>
  <si>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</si>
  <si>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</si>
  <si>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</si>
  <si>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</si>
  <si>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</si>
  <si>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</si>
  <si>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</si>
  <si>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</si>
  <si>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</si>
  <si>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</si>
  <si>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</si>
  <si>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</si>
  <si>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</si>
  <si>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</si>
  <si>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</si>
  <si>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</si>
  <si>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</si>
  <si>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</si>
  <si>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</si>
  <si>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</si>
  <si>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</si>
  <si>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</si>
  <si>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</si>
  <si>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</si>
  <si>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</si>
  <si>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</si>
  <si>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</si>
  <si>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</si>
  <si>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</si>
  <si>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</si>
  <si>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</si>
  <si>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</si>
  <si>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</si>
  <si>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</si>
  <si>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</si>
  <si>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</si>
  <si>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</si>
  <si>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</si>
  <si>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</si>
  <si>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</si>
  <si>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</si>
  <si>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</si>
  <si>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</si>
  <si>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</si>
  <si>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</si>
  <si>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</si>
  <si>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</si>
  <si>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</si>
  <si>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</si>
  <si>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</si>
  <si>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</si>
  <si>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</si>
  <si>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</si>
  <si>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</si>
  <si>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</si>
  <si>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</si>
  <si>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</si>
  <si>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</si>
  <si>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</si>
  <si>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</si>
  <si>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</si>
  <si>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</si>
  <si>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</si>
  <si>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</si>
  <si>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</si>
  <si>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</si>
  <si>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</si>
  <si>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</si>
  <si>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</si>
  <si>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</si>
  <si>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</si>
  <si>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</si>
  <si>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</si>
  <si>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</si>
  <si>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</si>
  <si>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</si>
  <si>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</si>
  <si>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</si>
  <si>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</si>
  <si>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</si>
  <si>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</si>
  <si>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</si>
  <si>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</si>
  <si>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</si>
  <si>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</si>
  <si>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</si>
  <si>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</si>
  <si>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</si>
  <si>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</si>
  <si>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</si>
  <si>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</si>
  <si>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</si>
  <si>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</si>
  <si>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</si>
  <si>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</si>
  <si>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</si>
  <si>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</si>
  <si>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</si>
  <si>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</si>
  <si>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</si>
  <si>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</si>
  <si>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</si>
  <si>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</si>
  <si>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</si>
  <si>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</si>
  <si>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</si>
  <si>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</si>
  <si>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</si>
  <si>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</si>
  <si>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</si>
  <si>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</si>
  <si>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</si>
  <si>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</si>
  <si>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</si>
  <si>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</si>
  <si>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</si>
  <si>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</si>
  <si>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</si>
  <si>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</si>
  <si>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</si>
  <si>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</si>
  <si>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</si>
  <si>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</si>
  <si>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</si>
  <si>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</si>
  <si>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</si>
  <si>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</si>
  <si>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</si>
  <si>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</si>
  <si>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</si>
  <si>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</si>
  <si>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</si>
  <si>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</si>
  <si>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</si>
  <si>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</si>
  <si>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</si>
  <si>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</si>
  <si>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</si>
  <si>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</si>
  <si>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</si>
  <si>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</si>
  <si>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</si>
  <si>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</si>
  <si>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</si>
  <si>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</si>
  <si>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</si>
  <si>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</si>
  <si>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</si>
  <si>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</si>
  <si>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</si>
  <si>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</si>
  <si>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</si>
  <si>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</si>
  <si>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</si>
  <si>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</si>
  <si>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</si>
  <si>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</si>
  <si>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</si>
  <si>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</si>
  <si>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</si>
  <si>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</si>
  <si>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</si>
  <si>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</si>
  <si>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</si>
  <si>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</si>
  <si>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</si>
  <si>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</si>
  <si>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</si>
  <si>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</si>
  <si>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</si>
  <si>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</si>
  <si>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</si>
  <si>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</si>
  <si>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</si>
  <si>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</si>
  <si>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</si>
  <si>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</si>
  <si>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</si>
  <si>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</si>
  <si>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</si>
  <si>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</si>
  <si>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</si>
  <si>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</si>
  <si>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</si>
  <si>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</si>
  <si>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</si>
  <si>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</si>
  <si>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</si>
  <si>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</si>
  <si>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</si>
  <si>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</si>
  <si>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</si>
  <si>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</si>
  <si>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</si>
  <si>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</si>
  <si>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</si>
  <si>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</si>
  <si>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</si>
  <si>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</si>
  <si>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</si>
  <si>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</si>
  <si>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</si>
  <si>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</si>
  <si>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</si>
  <si>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</si>
  <si>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</si>
  <si>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</si>
  <si>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</si>
  <si>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</si>
  <si>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</si>
  <si>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</si>
  <si>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</si>
  <si>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</si>
  <si>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</si>
  <si>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</si>
  <si>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</si>
  <si>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</si>
  <si>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</si>
  <si>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</si>
  <si>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</si>
  <si>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</si>
  <si>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</si>
  <si>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</si>
  <si>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</si>
  <si>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</si>
  <si>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</si>
  <si>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</si>
  <si>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</si>
  <si>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</si>
  <si>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</si>
  <si>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</si>
  <si>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</si>
  <si>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</si>
  <si>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</si>
  <si>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</si>
  <si>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</si>
  <si>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</si>
  <si>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</si>
  <si>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</si>
  <si>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</si>
  <si>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</si>
  <si>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</si>
  <si>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</si>
  <si>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</si>
  <si>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</si>
  <si>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</si>
  <si>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</si>
  <si>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</si>
  <si>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</si>
  <si>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</si>
  <si>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</si>
  <si>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</si>
  <si>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</si>
  <si>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</si>
  <si>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</si>
  <si>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</si>
  <si>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</si>
  <si>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</si>
  <si>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</si>
  <si>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</si>
  <si>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</si>
  <si>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</si>
  <si>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</si>
  <si>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</si>
  <si>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</si>
  <si>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</si>
  <si>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</si>
  <si>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</si>
  <si>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</si>
  <si>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</si>
  <si>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</si>
  <si>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</si>
  <si>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</si>
  <si>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</si>
  <si>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</si>
  <si>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</si>
  <si>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</si>
  <si>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</si>
  <si>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</si>
  <si>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</si>
  <si>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</si>
  <si>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</si>
  <si>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</si>
  <si>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</si>
  <si>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</si>
  <si>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</si>
  <si>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</si>
  <si>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</si>
  <si>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</si>
  <si>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</si>
  <si>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</si>
  <si>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</si>
  <si>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</si>
  <si>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</si>
  <si>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</si>
  <si>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</si>
  <si>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</si>
  <si>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</si>
  <si>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</si>
  <si>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</si>
  <si>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</si>
  <si>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</si>
  <si>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</si>
  <si>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</si>
  <si>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</si>
  <si>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</si>
  <si>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</si>
  <si>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</si>
  <si>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</si>
  <si>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</si>
  <si>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</si>
  <si>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</si>
  <si>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</si>
  <si>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</si>
  <si>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</si>
  <si>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</si>
  <si>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</si>
  <si>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</si>
  <si>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</si>
  <si>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</si>
  <si>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</si>
  <si>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</si>
  <si>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</si>
  <si>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</si>
  <si>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</si>
  <si>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</si>
  <si>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</si>
  <si>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</si>
  <si>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</si>
  <si>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</si>
  <si>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</si>
  <si>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</si>
  <si>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</si>
  <si>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</si>
  <si>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</si>
  <si>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</si>
  <si>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</si>
  <si>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</si>
  <si>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</si>
  <si>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</si>
  <si>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</si>
  <si>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</si>
  <si>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</si>
  <si>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</si>
  <si>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</si>
  <si>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</si>
  <si>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</si>
  <si>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</si>
  <si>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</si>
  <si>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</si>
  <si>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</si>
  <si>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</si>
  <si>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</si>
  <si>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</si>
  <si>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</si>
  <si>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</si>
  <si>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</si>
  <si>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</si>
  <si>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</si>
  <si>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</si>
  <si>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</si>
  <si>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</si>
  <si>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</si>
  <si>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</si>
  <si>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</si>
  <si>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</si>
  <si>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</si>
  <si>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</si>
  <si>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</si>
  <si>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</si>
  <si>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</si>
  <si>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</si>
  <si>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</si>
  <si>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</si>
  <si>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</si>
  <si>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</si>
  <si>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</si>
  <si>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</si>
  <si>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</si>
  <si>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</si>
  <si>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</si>
  <si>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</si>
  <si>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</si>
  <si>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</si>
  <si>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</si>
  <si>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</si>
  <si>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</si>
  <si>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</si>
  <si>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</si>
  <si>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</si>
  <si>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</si>
  <si>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</si>
  <si>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</si>
  <si>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</si>
  <si>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</si>
  <si>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</si>
  <si>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</si>
  <si>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</si>
  <si>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</si>
  <si>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</si>
  <si>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</si>
  <si>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</si>
  <si>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</si>
  <si>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</si>
  <si>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</si>
  <si>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</si>
  <si>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</si>
  <si>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</si>
  <si>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</si>
  <si>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</si>
  <si>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</si>
  <si>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</si>
  <si>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</si>
  <si>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</si>
  <si>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</si>
  <si>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</si>
  <si>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</si>
  <si>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</si>
  <si>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</si>
  <si>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</si>
  <si>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</si>
  <si>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</si>
  <si>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</si>
  <si>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</si>
  <si>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</si>
  <si>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</si>
  <si>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</si>
  <si>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</si>
  <si>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</si>
  <si>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</si>
  <si>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</si>
  <si>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</si>
  <si>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</si>
  <si>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</si>
  <si>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</si>
  <si>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</si>
  <si>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</si>
  <si>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</si>
  <si>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</si>
  <si>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</si>
  <si>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</si>
  <si>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</si>
  <si>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</si>
  <si>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</si>
  <si>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</si>
  <si>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</si>
  <si>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</si>
  <si>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</si>
  <si>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</si>
  <si>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</si>
  <si>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</si>
  <si>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</si>
  <si>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</si>
  <si>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</si>
  <si>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</si>
  <si>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</si>
  <si>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</si>
  <si>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</si>
  <si>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</si>
  <si>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</si>
  <si>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</si>
  <si>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</si>
  <si>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</si>
  <si>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</si>
  <si>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</si>
  <si>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</si>
  <si>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</si>
  <si>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</si>
  <si>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</si>
  <si>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</si>
  <si>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</si>
  <si>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</si>
  <si>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</si>
  <si>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</si>
  <si>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</si>
  <si>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</si>
  <si>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</si>
  <si>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</si>
  <si>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</si>
  <si>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</si>
  <si>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</si>
  <si>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</si>
  <si>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</si>
  <si>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</si>
  <si>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</si>
  <si>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</si>
  <si>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</si>
  <si>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</si>
  <si>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</si>
  <si>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</si>
  <si>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</si>
  <si>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</si>
  <si>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</si>
  <si>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</si>
  <si>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</si>
  <si>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</si>
  <si>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</si>
  <si>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</si>
  <si>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</si>
  <si>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</si>
  <si>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</si>
  <si>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</si>
  <si>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</si>
  <si>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</si>
  <si>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</si>
  <si>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</si>
  <si>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</si>
  <si>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</si>
  <si>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</si>
  <si>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</si>
  <si>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</si>
  <si>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</si>
  <si>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</si>
  <si>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</si>
  <si>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</si>
  <si>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</si>
  <si>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</si>
  <si>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</si>
  <si>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</si>
  <si>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</si>
  <si>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</si>
  <si>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</si>
  <si>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</si>
  <si>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</si>
  <si>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</si>
  <si>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</si>
  <si>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</si>
  <si>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</si>
  <si>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</si>
  <si>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</si>
  <si>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</si>
  <si>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</si>
  <si>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</si>
  <si>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</si>
  <si>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</si>
  <si>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</si>
  <si>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</si>
  <si>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</si>
  <si>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</si>
  <si>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</si>
  <si>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</si>
  <si>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</si>
  <si>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</si>
  <si>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</si>
  <si>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</si>
  <si>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</si>
  <si>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</si>
  <si>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</si>
  <si>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</si>
  <si>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</si>
  <si>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</si>
  <si>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</si>
  <si>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</si>
  <si>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</si>
  <si>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</si>
  <si>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</si>
  <si>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</si>
  <si>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</si>
  <si>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</si>
  <si>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</si>
  <si>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</si>
  <si>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</si>
  <si>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</si>
  <si>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</si>
  <si>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</si>
  <si>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</si>
  <si>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</si>
  <si>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</si>
  <si>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</si>
  <si>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</si>
  <si>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</si>
  <si>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</si>
  <si>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</si>
  <si>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</si>
  <si>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</si>
  <si>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</si>
  <si>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</si>
  <si>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</si>
  <si>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</si>
  <si>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</si>
  <si>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</si>
  <si>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</si>
  <si>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</si>
  <si>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</si>
  <si>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</si>
  <si>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</si>
  <si>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</si>
  <si>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</si>
  <si>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</si>
  <si>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</si>
  <si>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</si>
  <si>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</si>
  <si>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</si>
  <si>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</si>
  <si>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</si>
  <si>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</si>
  <si>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</si>
  <si>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</si>
  <si>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</si>
  <si>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</si>
  <si>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</si>
  <si>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</si>
  <si>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</si>
  <si>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</si>
  <si>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</si>
  <si>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</si>
  <si>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</si>
  <si>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</si>
  <si>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</si>
  <si>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</si>
  <si>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</si>
  <si>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</si>
  <si>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</si>
  <si>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</si>
  <si>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</si>
  <si>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</si>
  <si>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</si>
  <si>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</si>
  <si>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</si>
  <si>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</si>
  <si>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</si>
  <si>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</si>
  <si>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</si>
  <si>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</si>
  <si>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</si>
  <si>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</si>
  <si>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</si>
  <si>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</si>
  <si>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</si>
  <si>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</si>
  <si>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</si>
  <si>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</si>
  <si>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</si>
  <si>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</si>
  <si>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</si>
  <si>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</si>
  <si>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</si>
  <si>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</si>
  <si>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</si>
  <si>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</si>
  <si>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</si>
  <si>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</si>
  <si>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</si>
  <si>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</si>
  <si>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</si>
  <si>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</si>
  <si>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</si>
  <si>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</si>
  <si>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</si>
  <si>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</si>
  <si>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</si>
  <si>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</si>
  <si>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</si>
  <si>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</si>
  <si>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</si>
  <si>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</si>
  <si>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</si>
  <si>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</si>
  <si>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</si>
  <si>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</si>
  <si>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</si>
  <si>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</si>
  <si>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</si>
  <si>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</si>
  <si>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</si>
  <si>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</si>
  <si>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</si>
  <si>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</si>
  <si>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</si>
  <si>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</si>
  <si>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</si>
  <si>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</si>
  <si>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</si>
  <si>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</si>
  <si>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</si>
  <si>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</si>
  <si>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</si>
  <si>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</si>
  <si>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</si>
  <si>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</si>
  <si>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</si>
  <si>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</si>
  <si>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</si>
  <si>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</si>
  <si>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</si>
  <si>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</si>
  <si>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</si>
  <si>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</si>
  <si>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</si>
  <si>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</si>
  <si>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</si>
  <si>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</si>
  <si>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</si>
  <si>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</si>
  <si>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</si>
  <si>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</si>
  <si>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</si>
  <si>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</si>
  <si>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</si>
  <si>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</si>
  <si>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</si>
  <si>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</si>
  <si>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</si>
  <si>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</si>
  <si>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</si>
  <si>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</si>
  <si>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</si>
  <si>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</si>
  <si>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</si>
  <si>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</si>
  <si>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</si>
  <si>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</si>
  <si>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</si>
  <si>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</si>
  <si>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</si>
  <si>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</si>
  <si>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</si>
  <si>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</si>
  <si>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</si>
  <si>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</si>
  <si>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</si>
  <si>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</si>
  <si>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</si>
  <si>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</si>
  <si>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</si>
  <si>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</si>
  <si>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</si>
  <si>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</si>
  <si>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</si>
  <si>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</si>
  <si>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</si>
  <si>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</si>
  <si>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</si>
  <si>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</si>
  <si>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</si>
  <si>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</si>
  <si>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</si>
  <si>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</si>
  <si>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</si>
  <si>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</si>
  <si>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</si>
  <si>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</si>
  <si>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</si>
  <si>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</si>
  <si>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</si>
  <si>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</si>
  <si>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</si>
  <si>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</si>
  <si>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</si>
  <si>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</si>
  <si>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</si>
  <si>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</si>
  <si>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</si>
  <si>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</si>
  <si>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</si>
  <si>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</si>
  <si>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</si>
  <si>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</si>
  <si>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</si>
  <si>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</si>
  <si>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</si>
  <si>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</si>
  <si>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</si>
  <si>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</si>
  <si>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</si>
  <si>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</si>
  <si>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</si>
  <si>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</si>
  <si>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</si>
  <si>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</si>
  <si>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</si>
  <si>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</si>
  <si>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</si>
  <si>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</si>
  <si>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</si>
  <si>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</si>
  <si>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</si>
  <si>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</si>
  <si>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</si>
  <si>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</si>
  <si>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</si>
  <si>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</si>
  <si>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</si>
  <si>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</si>
  <si>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</si>
  <si>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</si>
  <si>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</si>
  <si>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</si>
  <si>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</si>
  <si>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</si>
  <si>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</si>
  <si>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</si>
  <si>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</si>
  <si>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</si>
  <si>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</si>
  <si>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</si>
  <si>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</si>
  <si>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</si>
  <si>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</si>
  <si>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</si>
  <si>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</si>
  <si>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</si>
  <si>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</si>
  <si>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</si>
  <si>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</si>
  <si>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</si>
  <si>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</si>
  <si>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</si>
  <si>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</si>
  <si>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</si>
  <si>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</si>
  <si>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</si>
  <si>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</si>
  <si>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</si>
  <si>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</si>
  <si>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</si>
  <si>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</si>
  <si>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</si>
  <si>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</si>
  <si>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</si>
  <si>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</si>
  <si>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</si>
  <si>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</si>
  <si>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</si>
  <si>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</si>
  <si>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</si>
  <si>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</si>
  <si>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</si>
  <si>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</si>
  <si>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</si>
  <si>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</si>
  <si>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</si>
  <si>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</si>
  <si>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</si>
  <si>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</si>
  <si>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</si>
  <si>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</si>
  <si>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</si>
  <si>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</si>
  <si>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</si>
  <si>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</si>
  <si>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</si>
  <si>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</si>
  <si>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</si>
  <si>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</si>
  <si>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</si>
  <si>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</si>
  <si>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</si>
  <si>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</si>
  <si>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</si>
  <si>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</si>
  <si>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</si>
  <si>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</si>
  <si>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</si>
  <si>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</si>
  <si>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</si>
  <si>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</si>
  <si>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</si>
  <si>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</si>
  <si>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</si>
  <si>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</si>
  <si>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</si>
  <si>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</si>
  <si>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</si>
  <si>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</si>
  <si>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</si>
  <si>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</si>
  <si>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</si>
  <si>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</si>
  <si>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</si>
  <si>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</si>
  <si>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</si>
  <si>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</si>
  <si>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</si>
  <si>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</si>
  <si>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</si>
  <si>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</si>
  <si>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</si>
  <si>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</si>
  <si>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</si>
  <si>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</si>
  <si>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</si>
  <si>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</si>
  <si>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</si>
  <si>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</si>
  <si>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</si>
  <si>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</si>
  <si>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</si>
  <si>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</si>
  <si>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</si>
  <si>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</si>
  <si>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</si>
  <si>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</si>
  <si>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</si>
  <si>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</si>
  <si>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</si>
  <si>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</si>
  <si>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</si>
  <si>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</si>
  <si>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</si>
  <si>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</si>
  <si>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</si>
  <si>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</si>
  <si>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</si>
  <si>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</si>
  <si>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</si>
  <si>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</si>
  <si>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</si>
  <si>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</si>
  <si>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</si>
  <si>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</si>
  <si>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</si>
  <si>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</si>
  <si>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</si>
  <si>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</si>
  <si>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</si>
  <si>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</si>
  <si>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</si>
  <si>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</si>
  <si>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</si>
  <si>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</si>
  <si>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</si>
  <si>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</si>
  <si>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</si>
  <si>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</si>
  <si>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</si>
  <si>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</si>
  <si>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</si>
  <si>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</si>
  <si>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</si>
  <si>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</si>
  <si>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</si>
  <si>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</si>
  <si>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</si>
  <si>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</si>
  <si>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</si>
  <si>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</si>
  <si>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</si>
  <si>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</si>
  <si>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</si>
  <si>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</si>
  <si>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</si>
  <si>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</si>
  <si>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</si>
  <si>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</si>
  <si>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</si>
  <si>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</si>
  <si>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</si>
  <si>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</si>
  <si>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</si>
  <si>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</si>
  <si>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</si>
  <si>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</si>
  <si>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</si>
  <si>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</si>
  <si>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</si>
  <si>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</si>
  <si>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</si>
  <si>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</si>
  <si>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</si>
  <si>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</si>
  <si>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</si>
  <si>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</si>
  <si>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</si>
  <si>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</si>
  <si>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</si>
  <si>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</si>
  <si>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</si>
  <si>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</si>
  <si>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</si>
  <si>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</si>
  <si>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</si>
  <si>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</si>
  <si>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</si>
  <si>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</si>
  <si>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</si>
  <si>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</si>
  <si>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</si>
  <si>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</si>
  <si>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</si>
  <si>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</si>
  <si>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</si>
  <si>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</si>
  <si>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</si>
  <si>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</si>
  <si>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</si>
  <si>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</si>
  <si>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</si>
  <si>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</si>
  <si>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</si>
  <si>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</si>
  <si>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</si>
  <si>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</si>
  <si>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</si>
  <si>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</si>
  <si>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</si>
  <si>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</si>
  <si>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</si>
  <si>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</si>
  <si>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</si>
  <si>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</si>
  <si>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</si>
  <si>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</si>
  <si>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</si>
  <si>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</si>
  <si>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</si>
  <si>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</si>
  <si>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</si>
  <si>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</si>
  <si>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</si>
  <si>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</si>
  <si>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</si>
  <si>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</si>
  <si>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</si>
  <si>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</si>
  <si>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</si>
  <si>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</si>
  <si>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</si>
  <si>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</si>
  <si>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</si>
  <si>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</si>
  <si>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</si>
  <si>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</si>
  <si>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</si>
  <si>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</si>
  <si>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</si>
  <si>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</si>
  <si>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</si>
  <si>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</si>
  <si>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</si>
  <si>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</si>
  <si>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</si>
  <si>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</si>
  <si>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</si>
  <si>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</si>
  <si>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</si>
  <si>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</si>
  <si>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</si>
  <si>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</si>
  <si>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</si>
  <si>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</si>
  <si>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</si>
  <si>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</si>
  <si>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</si>
  <si>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</si>
  <si>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</si>
  <si>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</si>
  <si>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</si>
  <si>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</si>
  <si>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</si>
  <si>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</si>
  <si>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</si>
  <si>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</si>
  <si>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</si>
  <si>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</si>
  <si>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</si>
  <si>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</si>
  <si>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</si>
  <si>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</si>
  <si>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</si>
  <si>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</si>
  <si>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</si>
  <si>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</si>
  <si>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</si>
  <si>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</si>
  <si>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</si>
  <si>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</si>
  <si>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</si>
  <si>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</si>
  <si>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</si>
  <si>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</si>
  <si>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</si>
  <si>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</si>
  <si>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</si>
  <si>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</si>
  <si>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</si>
  <si>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</si>
  <si>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</si>
  <si>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</si>
  <si>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</si>
  <si>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</si>
  <si>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</si>
  <si>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</si>
  <si>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</si>
  <si>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</si>
  <si>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</si>
  <si>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</si>
  <si>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</si>
  <si>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</si>
  <si>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</si>
  <si>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</si>
  <si>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</si>
  <si>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</si>
  <si>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</si>
  <si>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</si>
  <si>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</si>
  <si>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</si>
  <si>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</si>
  <si>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</si>
  <si>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</si>
  <si>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</si>
  <si>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</si>
  <si>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</si>
  <si>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</si>
  <si>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</si>
  <si>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</si>
  <si>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</si>
  <si>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</si>
  <si>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</si>
  <si>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</si>
  <si>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</si>
  <si>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</si>
  <si>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</si>
  <si>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</si>
  <si>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</si>
  <si>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</si>
  <si>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</si>
  <si>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</si>
  <si>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</si>
  <si>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</si>
  <si>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</si>
  <si>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</si>
  <si>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</si>
  <si>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</si>
  <si>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</si>
  <si>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</si>
  <si>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</si>
  <si>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</si>
  <si>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</si>
  <si>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</si>
  <si>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</si>
  <si>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</si>
  <si>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</si>
  <si>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</si>
  <si>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</si>
  <si>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</si>
  <si>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</si>
  <si>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</si>
  <si>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</si>
  <si>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</si>
  <si>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</si>
  <si>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</si>
  <si>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</si>
  <si>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</si>
  <si>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</si>
  <si>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</si>
  <si>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</si>
  <si>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</si>
  <si>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</si>
  <si>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</si>
  <si>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</si>
  <si>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</si>
  <si>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</si>
  <si>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</si>
  <si>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</si>
  <si>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</si>
  <si>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</si>
  <si>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</si>
  <si>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</si>
  <si>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</si>
  <si>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</si>
  <si>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</si>
  <si>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</si>
  <si>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</si>
  <si>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</si>
  <si>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</si>
  <si>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</si>
  <si>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</si>
  <si>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</si>
  <si>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</si>
  <si>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</si>
  <si>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</si>
  <si>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</si>
  <si>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</si>
  <si>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</si>
  <si>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</si>
  <si>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</si>
  <si>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</si>
  <si>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</si>
  <si>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</si>
  <si>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</si>
  <si>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</si>
  <si>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</si>
  <si>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</si>
  <si>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</si>
  <si>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</si>
  <si>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</si>
  <si>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</si>
  <si>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</si>
  <si>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</si>
  <si>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</si>
  <si>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</si>
  <si>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</si>
  <si>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</si>
  <si>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</si>
  <si>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</si>
  <si>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</si>
  <si>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</si>
  <si>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</si>
  <si>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</si>
  <si>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</si>
  <si>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</si>
  <si>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</si>
  <si>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</si>
  <si>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</si>
  <si>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</si>
  <si>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</si>
  <si>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</si>
  <si>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</si>
  <si>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</si>
  <si>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</si>
  <si>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</si>
  <si>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</si>
  <si>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</si>
  <si>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</si>
  <si>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</si>
  <si>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</si>
  <si>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</si>
  <si>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</si>
  <si>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</si>
  <si>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</si>
  <si>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</si>
  <si>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</si>
  <si>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</si>
  <si>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</si>
  <si>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</si>
  <si>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</si>
  <si>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</si>
  <si>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</si>
  <si>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</si>
  <si>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</si>
  <si>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</si>
  <si>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</si>
  <si>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</si>
  <si>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</si>
  <si>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</si>
  <si>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</si>
  <si>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</si>
  <si>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</si>
  <si>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</si>
  <si>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</si>
  <si>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</si>
  <si>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</si>
  <si>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</si>
  <si>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</si>
  <si>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</si>
  <si>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</si>
  <si>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</si>
  <si>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</si>
  <si>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</si>
  <si>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</si>
  <si>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</si>
  <si>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</si>
  <si>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</si>
  <si>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</si>
  <si>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</si>
  <si>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</si>
  <si>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</si>
  <si>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</si>
  <si>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</si>
  <si>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</si>
  <si>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</si>
  <si>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</si>
  <si>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</si>
  <si>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</si>
  <si>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</si>
  <si>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</si>
  <si>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</si>
  <si>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</si>
  <si>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</si>
  <si>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</si>
  <si>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</si>
  <si>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</si>
  <si>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</si>
  <si>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</si>
  <si>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</si>
  <si>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</si>
  <si>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</si>
  <si>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</si>
  <si>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</si>
  <si>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</si>
  <si>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</si>
  <si>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</si>
  <si>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</si>
  <si>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</si>
  <si>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</si>
  <si>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</si>
  <si>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</si>
  <si>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</si>
  <si>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</si>
  <si>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</si>
  <si>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</si>
  <si>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</si>
  <si>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</si>
  <si>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</si>
  <si>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</si>
  <si>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</si>
  <si>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</si>
  <si>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</si>
  <si>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</si>
  <si>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</si>
  <si>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</si>
  <si>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</si>
  <si>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</si>
  <si>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</si>
  <si>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</si>
  <si>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</si>
  <si>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</si>
  <si>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</si>
  <si>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</si>
  <si>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</si>
  <si>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</si>
  <si>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</si>
  <si>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</si>
  <si>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</si>
  <si>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</si>
  <si>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</si>
  <si>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</si>
  <si>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</si>
  <si>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</si>
  <si>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</si>
  <si>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</si>
  <si>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</si>
  <si>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</si>
  <si>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</si>
  <si>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</si>
  <si>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</si>
  <si>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</si>
  <si>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</si>
  <si>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</si>
  <si>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</si>
  <si>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</si>
  <si>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</si>
  <si>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</si>
  <si>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</si>
  <si>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</si>
  <si>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</si>
  <si>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</si>
  <si>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</si>
  <si>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</si>
  <si>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</si>
  <si>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</si>
  <si>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</si>
  <si>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</si>
  <si>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</si>
  <si>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</si>
  <si>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</si>
  <si>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</si>
  <si>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</si>
  <si>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</si>
  <si>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</si>
  <si>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</si>
  <si>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</si>
  <si>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</si>
  <si>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</si>
  <si>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</si>
  <si>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</si>
  <si>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</si>
  <si>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</si>
  <si>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</si>
  <si>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</si>
  <si>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</si>
  <si>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</si>
  <si>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</si>
  <si>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</si>
  <si>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</si>
  <si>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</si>
  <si>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</si>
  <si>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</si>
  <si>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</si>
  <si>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</si>
  <si>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</si>
  <si>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</si>
  <si>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</si>
  <si>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</si>
  <si>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</si>
  <si>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</si>
  <si>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</si>
  <si>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</si>
  <si>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</si>
  <si>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</si>
  <si>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</si>
  <si>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</si>
  <si>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</si>
  <si>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</si>
  <si>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</si>
  <si>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</si>
  <si>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</si>
  <si>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</si>
  <si>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</si>
  <si>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</si>
  <si>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</si>
  <si>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</si>
  <si>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</si>
  <si>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</si>
  <si>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</si>
  <si>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</si>
  <si>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</si>
  <si>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</si>
  <si>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</si>
  <si>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</si>
  <si>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</si>
  <si>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</si>
  <si>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</si>
  <si>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</si>
  <si>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</si>
  <si>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</si>
  <si>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</si>
  <si>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</si>
  <si>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</si>
  <si>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</si>
  <si>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</si>
  <si>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</si>
  <si>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</si>
  <si>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</si>
  <si>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</si>
  <si>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</si>
  <si>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</si>
  <si>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</si>
  <si>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</si>
  <si>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</si>
  <si>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</si>
  <si>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</si>
  <si>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</si>
  <si>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</si>
  <si>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</si>
  <si>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</si>
  <si>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</si>
  <si>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</si>
  <si>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</si>
  <si>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</si>
  <si>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</si>
  <si>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</si>
  <si>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</si>
  <si>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</si>
  <si>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</si>
  <si>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</si>
  <si>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</si>
  <si>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</si>
  <si>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</si>
  <si>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</si>
  <si>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</si>
  <si>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</si>
  <si>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</si>
  <si>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</si>
  <si>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</si>
  <si>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</si>
  <si>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</si>
  <si>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</si>
  <si>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</si>
  <si>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</si>
  <si>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</si>
  <si>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</si>
  <si>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</si>
  <si>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</si>
  <si>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</si>
  <si>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</si>
  <si>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</si>
  <si>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</si>
  <si>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</si>
  <si>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</si>
  <si>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</si>
  <si>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</si>
  <si>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</si>
  <si>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</si>
  <si>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</si>
  <si>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</si>
  <si>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</si>
  <si>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</si>
  <si>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</si>
  <si>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</si>
  <si>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</si>
  <si>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</si>
  <si>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</si>
  <si>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</si>
  <si>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</si>
  <si>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</si>
  <si>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</si>
  <si>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</si>
  <si>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</si>
  <si>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</si>
  <si>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</si>
  <si>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</si>
  <si>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</si>
  <si>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</si>
  <si>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</si>
  <si>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</si>
  <si>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</si>
  <si>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</si>
  <si>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</si>
  <si>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</si>
  <si>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</si>
  <si>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</si>
  <si>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</si>
  <si>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</si>
  <si>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</si>
  <si>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</si>
  <si>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</si>
  <si>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</si>
  <si>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</si>
  <si>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</si>
  <si>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</si>
  <si>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</si>
  <si>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</si>
  <si>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</si>
  <si>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</si>
  <si>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</si>
  <si>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</si>
  <si>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</si>
  <si>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</si>
  <si>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</si>
  <si>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</si>
  <si>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</si>
  <si>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</si>
  <si>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</si>
  <si>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</si>
  <si>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</si>
  <si>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</si>
  <si>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</si>
  <si>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</si>
  <si>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</si>
  <si>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</si>
  <si>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</si>
  <si>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</si>
  <si>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</si>
  <si>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</si>
  <si>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</si>
  <si>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</si>
  <si>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</si>
  <si>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</si>
  <si>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</si>
  <si>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</si>
  <si>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</si>
  <si>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</si>
  <si>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</si>
  <si>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</si>
  <si>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</si>
  <si>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</si>
  <si>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</si>
  <si>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</si>
  <si>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</si>
  <si>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</si>
  <si>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</si>
  <si>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</si>
  <si>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</si>
  <si>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</si>
  <si>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</si>
  <si>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</si>
  <si>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</si>
  <si>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</si>
  <si>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</si>
  <si>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</si>
  <si>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</si>
  <si>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</si>
  <si>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</si>
  <si>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</si>
  <si>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</si>
  <si>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</si>
  <si>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</si>
  <si>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</si>
  <si>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</si>
  <si>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</si>
  <si>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</si>
  <si>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</si>
  <si>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</si>
  <si>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</si>
  <si>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</si>
  <si>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</si>
  <si>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</si>
  <si>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</si>
  <si>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</si>
  <si>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</si>
  <si>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</si>
  <si>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</si>
  <si>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</si>
  <si>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</si>
  <si>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</si>
  <si>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</si>
  <si>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</si>
  <si>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</si>
  <si>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</si>
  <si>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</si>
  <si>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</si>
  <si>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</si>
  <si>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</si>
  <si>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</si>
  <si>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</si>
  <si>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</si>
  <si>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</si>
  <si>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</si>
  <si>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</si>
  <si>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</si>
  <si>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</si>
  <si>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</si>
  <si>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</si>
  <si>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</si>
  <si>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</si>
  <si>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</si>
  <si>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</si>
  <si>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</si>
  <si>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</si>
  <si>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</si>
  <si>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</si>
  <si>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</si>
  <si>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</si>
  <si>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</si>
  <si>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</si>
  <si>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</si>
  <si>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</si>
  <si>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</si>
  <si>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</si>
  <si>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</si>
  <si>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</si>
  <si>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</si>
  <si>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</si>
  <si>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</si>
  <si>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</si>
  <si>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</si>
  <si>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</si>
  <si>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</si>
  <si>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</si>
  <si>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</si>
  <si>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</si>
  <si>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</si>
  <si>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</si>
  <si>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</si>
  <si>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</si>
  <si>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</si>
  <si>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</si>
  <si>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</si>
  <si>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</si>
  <si>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</si>
  <si>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</si>
  <si>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</si>
  <si>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</si>
  <si>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</si>
  <si>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</si>
  <si>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</si>
  <si>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</si>
  <si>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</si>
  <si>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</si>
  <si>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</si>
  <si>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</si>
  <si>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</si>
  <si>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</si>
  <si>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</si>
  <si>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</si>
  <si>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</si>
  <si>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</si>
  <si>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</si>
  <si>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</si>
  <si>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</si>
  <si>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</si>
  <si>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</si>
  <si>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</si>
  <si>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</si>
  <si>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</si>
  <si>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</si>
  <si>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</si>
  <si>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</si>
  <si>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</si>
  <si>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</si>
  <si>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</si>
  <si>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</si>
  <si>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</si>
  <si>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</si>
  <si>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</si>
  <si>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</si>
  <si>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</si>
  <si>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</si>
  <si>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</si>
  <si>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</si>
  <si>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</si>
  <si>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</si>
  <si>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</si>
  <si>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</si>
  <si>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</si>
  <si>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</si>
  <si>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</si>
  <si>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</si>
  <si>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</si>
  <si>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</si>
  <si>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</si>
  <si>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</si>
  <si>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</si>
  <si>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</si>
  <si>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</si>
  <si>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</si>
  <si>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</si>
  <si>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</si>
  <si>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</si>
  <si>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</si>
  <si>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</si>
  <si>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</si>
  <si>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</si>
  <si>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</si>
  <si>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</si>
  <si>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</si>
  <si>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</si>
  <si>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</si>
  <si>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</si>
  <si>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</si>
  <si>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</si>
  <si>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</si>
  <si>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</si>
  <si>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</si>
  <si>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</si>
  <si>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</si>
  <si>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</si>
  <si>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</si>
  <si>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</si>
  <si>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</si>
  <si>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</si>
  <si>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</si>
  <si>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</si>
  <si>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</si>
  <si>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</si>
  <si>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</si>
  <si>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</si>
  <si>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</si>
  <si>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</si>
  <si>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</si>
  <si>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</si>
  <si>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</si>
  <si>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</si>
  <si>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</si>
  <si>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</si>
  <si>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</si>
  <si>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</si>
  <si>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</si>
  <si>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</si>
  <si>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</si>
  <si>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</si>
  <si>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</si>
  <si>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</si>
  <si>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</si>
  <si>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</si>
  <si>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</si>
  <si>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</si>
  <si>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</si>
  <si>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</si>
  <si>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</si>
  <si>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</si>
  <si>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</si>
  <si>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</si>
  <si>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</si>
  <si>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</si>
  <si>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</si>
  <si>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</si>
  <si>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</si>
  <si>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</si>
  <si>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</si>
  <si>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</si>
  <si>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</si>
  <si>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</si>
  <si>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</si>
  <si>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</si>
  <si>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</si>
  <si>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</si>
  <si>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</si>
  <si>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</si>
  <si>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</si>
  <si>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</si>
  <si>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</si>
  <si>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</si>
  <si>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</si>
  <si>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</si>
  <si>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</si>
  <si>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</si>
  <si>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</si>
  <si>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</si>
  <si>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</si>
  <si>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</si>
  <si>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</si>
  <si>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</si>
  <si>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</si>
  <si>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</si>
  <si>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</si>
  <si>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</si>
  <si>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</si>
  <si>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</si>
  <si>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</si>
  <si>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</si>
  <si>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</si>
  <si>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</si>
  <si>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</si>
  <si>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</si>
  <si>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</si>
  <si>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</si>
  <si>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</si>
  <si>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</si>
  <si>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</si>
  <si>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</si>
  <si>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</si>
  <si>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</si>
  <si>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</si>
  <si>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</si>
  <si>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</si>
  <si>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</si>
  <si>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</si>
  <si>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</si>
  <si>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</si>
  <si>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</si>
  <si>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</si>
  <si>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</si>
  <si>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</si>
  <si>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</si>
  <si>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</si>
  <si>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</si>
  <si>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</si>
  <si>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</si>
  <si>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</si>
  <si>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</si>
  <si>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</si>
  <si>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</si>
  <si>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</si>
  <si>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</si>
  <si>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</si>
  <si>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</si>
  <si>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</si>
  <si>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</si>
  <si>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</si>
  <si>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</si>
  <si>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</si>
  <si>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</si>
  <si>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</si>
  <si>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</si>
  <si>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</si>
  <si>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</si>
  <si>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</si>
  <si>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</si>
  <si>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</si>
  <si>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</si>
  <si>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</si>
  <si>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</si>
  <si>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</si>
  <si>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</si>
  <si>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</si>
  <si>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</si>
  <si>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</si>
  <si>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</si>
  <si>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</si>
  <si>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</si>
  <si>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</si>
  <si>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</si>
  <si>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</si>
  <si>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</si>
  <si>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</si>
  <si>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</si>
  <si>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</si>
  <si>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</si>
  <si>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</si>
  <si>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</si>
  <si>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</si>
  <si>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</si>
  <si>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</si>
  <si>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</si>
  <si>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</si>
  <si>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</si>
  <si>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</si>
  <si>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</si>
  <si>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</si>
  <si>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</si>
  <si>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</si>
  <si>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</si>
  <si>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</si>
  <si>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</si>
  <si>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</si>
  <si>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</si>
  <si>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</si>
  <si>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</si>
  <si>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</si>
  <si>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</si>
  <si>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</si>
  <si>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</si>
  <si>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</si>
  <si>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</si>
  <si>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</si>
  <si>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</si>
  <si>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</si>
  <si>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</si>
  <si>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</si>
  <si>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</si>
  <si>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</si>
  <si>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</si>
  <si>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</si>
  <si>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</si>
  <si>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</si>
  <si>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</si>
  <si>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</si>
  <si>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</si>
  <si>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</si>
  <si>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</si>
  <si>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</si>
  <si>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</si>
  <si>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</si>
  <si>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</si>
  <si>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</si>
  <si>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</si>
  <si>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</si>
  <si>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</si>
  <si>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</si>
  <si>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</si>
  <si>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</si>
  <si>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</si>
  <si>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</si>
  <si>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</si>
  <si>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</si>
  <si>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</si>
  <si>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</si>
  <si>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</si>
  <si>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</si>
  <si>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</si>
  <si>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</si>
  <si>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</si>
  <si>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</si>
  <si>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</si>
  <si>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</si>
  <si>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</si>
  <si>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</si>
  <si>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</si>
  <si>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</si>
  <si>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</si>
  <si>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</si>
  <si>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</si>
  <si>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</si>
  <si>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</si>
  <si>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</si>
  <si>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</si>
  <si>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</si>
  <si>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</si>
  <si>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</si>
  <si>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</si>
  <si>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</si>
  <si>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</si>
  <si>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</si>
  <si>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</si>
  <si>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</si>
  <si>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</si>
  <si>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</si>
  <si>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</si>
  <si>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</si>
  <si>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</si>
  <si>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</si>
  <si>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</si>
  <si>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</si>
  <si>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</si>
  <si>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</si>
  <si>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</si>
  <si>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</si>
  <si>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</si>
  <si>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</si>
  <si>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</si>
  <si>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</si>
  <si>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</si>
  <si>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</si>
  <si>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</si>
  <si>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</si>
  <si>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</si>
  <si>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</si>
  <si>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</si>
  <si>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</si>
  <si>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</si>
  <si>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</si>
  <si>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</si>
  <si>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</si>
  <si>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</si>
  <si>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</si>
  <si>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</si>
  <si>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</si>
  <si>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</si>
  <si>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</si>
  <si>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</si>
  <si>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</si>
  <si>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</si>
  <si>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</si>
  <si>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</si>
  <si>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</si>
  <si>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</si>
  <si>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</si>
  <si>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</si>
  <si>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</si>
  <si>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</si>
  <si>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</si>
  <si>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</si>
  <si>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</si>
  <si>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</si>
  <si>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</si>
  <si>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</si>
  <si>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</si>
  <si>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</si>
  <si>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</si>
  <si>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</si>
  <si>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</si>
  <si>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</si>
  <si>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</si>
  <si>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</si>
  <si>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</si>
  <si>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</si>
  <si>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</si>
  <si>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</si>
  <si>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</si>
  <si>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</si>
  <si>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</si>
  <si>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</si>
  <si>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</si>
  <si>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</si>
  <si>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</si>
  <si>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</si>
  <si>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</si>
  <si>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</si>
  <si>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</si>
  <si>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</si>
  <si>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</si>
  <si>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</si>
  <si>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</si>
  <si>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</si>
  <si>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</si>
  <si>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</si>
  <si>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</si>
  <si>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</si>
  <si>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</si>
  <si>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</si>
  <si>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</si>
  <si>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</si>
  <si>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</si>
  <si>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</si>
  <si>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</si>
  <si>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</si>
  <si>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</si>
  <si>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</si>
  <si>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</si>
  <si>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</si>
  <si>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</si>
  <si>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</si>
  <si>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</si>
  <si>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</si>
  <si>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</si>
  <si>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</si>
  <si>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</si>
  <si>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</si>
  <si>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</si>
  <si>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</si>
  <si>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</si>
  <si>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</si>
  <si>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</si>
  <si>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</si>
  <si>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</si>
  <si>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</si>
  <si>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</si>
  <si>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</si>
  <si>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</si>
  <si>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</si>
  <si>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</si>
  <si>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</si>
  <si>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</si>
  <si>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</si>
  <si>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</si>
  <si>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</si>
  <si>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</si>
  <si>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</si>
  <si>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</si>
  <si>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</si>
  <si>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</si>
  <si>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</si>
  <si>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</si>
  <si>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</si>
  <si>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</si>
  <si>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</si>
  <si>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</si>
  <si>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</si>
  <si>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</si>
  <si>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</si>
  <si>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</si>
  <si>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</si>
  <si>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</si>
  <si>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</si>
  <si>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</si>
  <si>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</si>
  <si>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</si>
  <si>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</si>
  <si>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</si>
  <si>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</si>
  <si>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</si>
  <si>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</si>
  <si>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</si>
  <si>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</si>
  <si>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</si>
  <si>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</si>
  <si>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</si>
  <si>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</si>
  <si>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</si>
  <si>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</si>
  <si>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</si>
  <si>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</si>
  <si>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</si>
  <si>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</si>
  <si>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</si>
  <si>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</si>
  <si>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</si>
  <si>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</si>
  <si>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</si>
  <si>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</si>
  <si>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</si>
  <si>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</si>
  <si>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</si>
  <si>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</si>
  <si>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</si>
  <si>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</si>
  <si>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</si>
  <si>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</si>
  <si>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</si>
  <si>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</si>
  <si>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</si>
  <si>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</si>
  <si>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</si>
  <si>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</si>
  <si>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</si>
  <si>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</si>
  <si>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</si>
  <si>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</si>
  <si>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</si>
  <si>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</si>
  <si>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</si>
  <si>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</si>
  <si>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</si>
  <si>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</si>
  <si>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</si>
  <si>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</si>
  <si>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</si>
  <si>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</si>
  <si>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</si>
  <si>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</si>
  <si>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</si>
  <si>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</si>
  <si>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</si>
  <si>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</si>
  <si>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</si>
  <si>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</si>
  <si>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</si>
  <si>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</si>
  <si>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</si>
  <si>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</si>
  <si>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</si>
  <si>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</si>
  <si>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</si>
  <si>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</si>
  <si>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</si>
  <si>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</si>
  <si>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</si>
  <si>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</si>
  <si>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</si>
  <si>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</si>
  <si>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</si>
  <si>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</si>
  <si>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</si>
  <si>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</si>
  <si>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</si>
  <si>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</si>
  <si>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</si>
  <si>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</si>
  <si>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</si>
  <si>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</si>
  <si>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</si>
  <si>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</si>
  <si>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</si>
  <si>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</si>
  <si>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</si>
  <si>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</si>
  <si>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</si>
  <si>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</si>
  <si>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</si>
  <si>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</si>
  <si>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</si>
  <si>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</si>
  <si>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</si>
  <si>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</si>
  <si>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</si>
  <si>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</si>
  <si>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</si>
  <si>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</si>
  <si>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</si>
  <si>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</si>
  <si>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</si>
  <si>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</si>
  <si>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</si>
  <si>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</si>
  <si>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</si>
  <si>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</si>
  <si>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</si>
  <si>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</si>
  <si>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</si>
  <si>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</si>
  <si>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</si>
  <si>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</si>
  <si>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</si>
  <si>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</si>
  <si>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</si>
  <si>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</si>
  <si>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</si>
  <si>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</si>
  <si>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</si>
  <si>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</si>
  <si>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</si>
  <si>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</si>
  <si>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</si>
  <si>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</si>
  <si>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</si>
  <si>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</si>
  <si>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</si>
  <si>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</si>
  <si>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</si>
  <si>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</si>
  <si>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</si>
  <si>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</si>
  <si>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</si>
  <si>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</si>
  <si>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</si>
  <si>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</si>
  <si>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</si>
  <si>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</si>
  <si>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</si>
  <si>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</si>
  <si>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</si>
  <si>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</si>
  <si>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</si>
  <si>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</si>
  <si>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</si>
  <si>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</si>
  <si>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</si>
  <si>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</si>
  <si>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</si>
  <si>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</si>
  <si>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</si>
  <si>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</si>
  <si>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</si>
  <si>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</si>
  <si>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</si>
  <si>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</si>
  <si>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</si>
  <si>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</si>
  <si>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</si>
  <si>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</si>
  <si>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</si>
  <si>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</si>
  <si>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</si>
  <si>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</si>
  <si>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</si>
  <si>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</si>
  <si>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</si>
  <si>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</si>
  <si>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</si>
  <si>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</si>
  <si>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</si>
  <si>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</si>
  <si>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</si>
  <si>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</si>
  <si>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</si>
  <si>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</si>
  <si>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</si>
  <si>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</si>
  <si>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</si>
  <si>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</si>
  <si>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</si>
  <si>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</si>
  <si>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</si>
  <si>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</si>
  <si>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</si>
  <si>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</si>
  <si>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</si>
  <si>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</si>
  <si>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</si>
  <si>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</si>
  <si>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</si>
  <si>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</si>
  <si>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</si>
  <si>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</si>
  <si>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</si>
  <si>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</si>
  <si>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</si>
  <si>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</si>
  <si>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</si>
  <si>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</si>
  <si>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</si>
  <si>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</si>
  <si>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</si>
  <si>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</si>
  <si>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</si>
  <si>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</si>
  <si>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</si>
  <si>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</si>
  <si>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</si>
  <si>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</si>
  <si>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</si>
  <si>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</si>
  <si>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</si>
  <si>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</si>
  <si>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</si>
  <si>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</si>
  <si>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</si>
  <si>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</si>
  <si>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</si>
  <si>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</si>
  <si>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</si>
  <si>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</si>
  <si>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</si>
  <si>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</si>
  <si>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</si>
  <si>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</si>
  <si>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</si>
  <si>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</si>
  <si>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</si>
  <si>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</si>
  <si>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</si>
  <si>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</si>
  <si>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</si>
  <si>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</si>
  <si>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</si>
  <si>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</si>
  <si>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</si>
  <si>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</si>
  <si>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</si>
  <si>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</si>
  <si>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</si>
  <si>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</si>
  <si>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</si>
  <si>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</si>
  <si>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</si>
  <si>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</si>
  <si>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</si>
  <si>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</si>
  <si>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</si>
  <si>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</si>
  <si>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</si>
  <si>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</si>
  <si>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</si>
  <si>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</si>
  <si>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</si>
  <si>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</si>
  <si>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</si>
  <si>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</si>
  <si>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</si>
  <si>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</si>
  <si>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</si>
  <si>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</si>
  <si>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</si>
  <si>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</si>
  <si>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</si>
  <si>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</si>
  <si>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</si>
  <si>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</si>
  <si>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</si>
  <si>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</si>
  <si>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</si>
  <si>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</si>
  <si>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</si>
  <si>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</si>
  <si>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</si>
  <si>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</si>
  <si>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</si>
  <si>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</si>
  <si>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</si>
  <si>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</si>
  <si>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</si>
  <si>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</si>
  <si>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</si>
  <si>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</si>
  <si>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</si>
  <si>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</si>
  <si>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</si>
  <si>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</si>
  <si>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</si>
  <si>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</si>
  <si>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</si>
  <si>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</si>
  <si>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</si>
  <si>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</si>
  <si>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</si>
  <si>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</si>
  <si>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</si>
  <si>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</si>
  <si>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</si>
  <si>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</si>
  <si>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</si>
  <si>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</si>
  <si>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</si>
  <si>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</si>
  <si>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</si>
  <si>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</si>
  <si>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</si>
  <si>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</si>
  <si>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</si>
  <si>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</si>
  <si>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</si>
  <si>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</si>
  <si>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</si>
  <si>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</si>
  <si>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</si>
  <si>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</si>
  <si>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</si>
  <si>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</si>
  <si>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</si>
  <si>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</si>
  <si>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</si>
  <si>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</si>
  <si>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</si>
  <si>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</si>
  <si>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</si>
  <si>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</si>
  <si>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</si>
  <si>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</si>
  <si>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</si>
  <si>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</si>
  <si>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</si>
  <si>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</si>
  <si>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</si>
  <si>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</si>
  <si>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</si>
  <si>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</si>
  <si>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</si>
  <si>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</si>
  <si>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</si>
  <si>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</si>
  <si>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</si>
  <si>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</si>
  <si>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</si>
  <si>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</si>
  <si>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</si>
  <si>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</si>
  <si>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</si>
  <si>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</si>
  <si>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</si>
  <si>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</si>
  <si>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</si>
  <si>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</si>
  <si>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</si>
  <si>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</si>
  <si>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</si>
  <si>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</si>
  <si>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</si>
  <si>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</si>
  <si>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</si>
  <si>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</si>
  <si>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</si>
  <si>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</si>
  <si>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</si>
  <si>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</si>
  <si>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</si>
  <si>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</si>
  <si>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</si>
  <si>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</si>
  <si>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</si>
  <si>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</si>
  <si>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</si>
  <si>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</si>
  <si>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</si>
  <si>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</si>
  <si>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</si>
  <si>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</si>
  <si>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</si>
  <si>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</si>
  <si>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</si>
  <si>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</si>
  <si>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</si>
  <si>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</si>
  <si>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</si>
  <si>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</si>
  <si>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</si>
  <si>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</si>
  <si>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</si>
  <si>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</si>
  <si>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</si>
  <si>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</si>
  <si>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</si>
  <si>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</si>
  <si>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</si>
  <si>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</si>
  <si>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</si>
  <si>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</si>
  <si>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</si>
  <si>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</si>
  <si>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</si>
  <si>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</si>
  <si>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</si>
  <si>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</si>
  <si>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</si>
  <si>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</si>
  <si>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</si>
  <si>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</si>
  <si>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</si>
  <si>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</si>
  <si>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</si>
  <si>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</si>
  <si>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</si>
  <si>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</si>
  <si>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</si>
  <si>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</si>
  <si>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</si>
  <si>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</si>
  <si>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</si>
  <si>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</si>
  <si>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</si>
  <si>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</si>
  <si>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</si>
  <si>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</si>
  <si>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</si>
  <si>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</si>
  <si>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</si>
  <si>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</si>
  <si>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</si>
  <si>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</si>
  <si>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</si>
  <si>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</si>
  <si>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</si>
  <si>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</si>
  <si>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</si>
  <si>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</si>
  <si>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</si>
  <si>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</si>
  <si>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</si>
  <si>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</si>
  <si>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</si>
  <si>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</si>
  <si>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</si>
  <si>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</si>
  <si>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</si>
  <si>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</si>
  <si>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</si>
  <si>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</si>
  <si>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</si>
  <si>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</si>
  <si>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</si>
  <si>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</si>
  <si>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</si>
  <si>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</si>
  <si>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</si>
  <si>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</si>
  <si>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</si>
  <si>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</si>
  <si>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</si>
  <si>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</si>
  <si>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</si>
  <si>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</si>
  <si>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</si>
  <si>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</si>
  <si>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</si>
  <si>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</si>
  <si>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</si>
  <si>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</si>
  <si>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</si>
  <si>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</si>
  <si>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</si>
  <si>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</si>
  <si>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</si>
  <si>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</si>
  <si>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</si>
  <si>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</si>
  <si>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</si>
  <si>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</si>
  <si>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</si>
  <si>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</si>
  <si>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</si>
  <si>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</si>
  <si>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</si>
  <si>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</si>
  <si>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</si>
  <si>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</si>
  <si>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</si>
  <si>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</si>
  <si>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</si>
  <si>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</si>
  <si>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</si>
  <si>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</si>
  <si>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</si>
  <si>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</si>
  <si>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</si>
  <si>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</si>
  <si>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</si>
  <si>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</si>
  <si>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</si>
  <si>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</si>
  <si>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</si>
  <si>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</si>
  <si>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</si>
  <si>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</si>
  <si>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</si>
  <si>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</si>
  <si>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</si>
  <si>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</si>
  <si>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</si>
  <si>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</si>
  <si>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</si>
  <si>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</si>
  <si>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</si>
  <si>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</si>
  <si>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</si>
  <si>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</si>
  <si>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</si>
  <si>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</si>
  <si>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</si>
  <si>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</si>
  <si>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</si>
  <si>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</si>
  <si>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</si>
  <si>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</si>
  <si>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</si>
  <si>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</si>
  <si>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</si>
  <si>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</si>
  <si>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</si>
  <si>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</si>
  <si>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</si>
  <si>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</si>
  <si>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</si>
  <si>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</si>
  <si>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</si>
  <si>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</si>
  <si>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</si>
  <si>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</si>
  <si>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</si>
  <si>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</si>
  <si>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</si>
  <si>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</si>
  <si>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</si>
  <si>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</si>
  <si>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</si>
  <si>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</si>
  <si>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</si>
  <si>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</si>
  <si>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</si>
  <si>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</si>
  <si>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</si>
  <si>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</si>
  <si>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</si>
  <si>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</si>
  <si>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</si>
  <si>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</si>
  <si>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</si>
  <si>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</si>
  <si>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</si>
  <si>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</si>
  <si>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</si>
  <si>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</si>
  <si>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</si>
  <si>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</si>
  <si>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</si>
  <si>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</si>
  <si>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</si>
  <si>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</si>
  <si>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</si>
  <si>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</si>
  <si>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</si>
  <si>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</si>
  <si>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</si>
  <si>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</si>
  <si>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</si>
  <si>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</si>
  <si>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</si>
  <si>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</si>
  <si>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</si>
  <si>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</si>
  <si>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</si>
  <si>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</si>
  <si>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</si>
  <si>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</si>
  <si>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</si>
  <si>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</si>
  <si>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</si>
  <si>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</si>
  <si>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</si>
  <si>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</si>
  <si>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</si>
  <si>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</si>
  <si>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</si>
  <si>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</si>
  <si>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</si>
  <si>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</si>
  <si>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</si>
  <si>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</si>
  <si>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</si>
  <si>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</si>
  <si>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</si>
  <si>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</si>
  <si>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</si>
  <si>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</si>
  <si>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</si>
  <si>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</si>
  <si>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</si>
  <si>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</si>
  <si>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</si>
  <si>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</si>
  <si>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</si>
  <si>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</si>
  <si>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</si>
  <si>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</si>
  <si>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</si>
  <si>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</si>
  <si>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</si>
  <si>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</si>
  <si>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</si>
  <si>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</si>
  <si>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</si>
  <si>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</si>
  <si>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</si>
  <si>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</si>
  <si>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</si>
  <si>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</si>
  <si>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</si>
  <si>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</si>
  <si>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</si>
  <si>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</si>
  <si>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</si>
  <si>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</si>
  <si>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</si>
  <si>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</si>
  <si>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</si>
  <si>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</si>
  <si>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</si>
  <si>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</si>
  <si>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</si>
  <si>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</si>
  <si>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</si>
  <si>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</si>
  <si>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</si>
  <si>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</si>
  <si>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</si>
  <si>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</si>
  <si>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</si>
  <si>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</si>
  <si>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</si>
  <si>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</si>
  <si>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</si>
  <si>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</si>
  <si>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</si>
  <si>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</si>
  <si>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</si>
  <si>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</si>
  <si>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</si>
  <si>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</si>
  <si>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</si>
  <si>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</si>
  <si>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</si>
  <si>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</si>
  <si>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</si>
  <si>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</si>
  <si>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</si>
  <si>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</si>
  <si>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</si>
  <si>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</si>
  <si>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</si>
  <si>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</si>
  <si>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</si>
  <si>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</si>
  <si>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</si>
  <si>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</si>
  <si>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</si>
  <si>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</si>
  <si>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</si>
  <si>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</si>
  <si>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</si>
  <si>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</si>
  <si>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</si>
  <si>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</si>
  <si>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</si>
  <si>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</si>
  <si>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</si>
  <si>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</si>
  <si>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</si>
  <si>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</si>
  <si>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</si>
  <si>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</si>
  <si>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</si>
  <si>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</si>
  <si>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</si>
  <si>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</si>
  <si>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</si>
  <si>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</si>
  <si>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</si>
  <si>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</si>
  <si>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</si>
  <si>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</si>
  <si>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</si>
  <si>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</si>
  <si>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</si>
  <si>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</si>
  <si>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</si>
  <si>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</si>
  <si>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</si>
  <si>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</si>
  <si>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</si>
  <si>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</si>
  <si>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</si>
  <si>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</si>
  <si>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</si>
  <si>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</si>
  <si>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</si>
  <si>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</si>
  <si>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</si>
  <si>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</si>
  <si>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</si>
  <si>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</si>
  <si>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</si>
  <si>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</si>
  <si>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</si>
  <si>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</si>
  <si>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</si>
  <si>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</si>
  <si>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</si>
  <si>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</si>
  <si>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</si>
  <si>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</si>
  <si>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</si>
  <si>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</si>
  <si>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</si>
  <si>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</si>
  <si>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</si>
  <si>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</si>
  <si>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</si>
  <si>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</si>
  <si>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</si>
  <si>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</si>
  <si>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</si>
  <si>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</si>
  <si>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</si>
  <si>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</si>
  <si>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</si>
  <si>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</si>
  <si>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</si>
  <si>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</si>
  <si>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</si>
  <si>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</si>
  <si>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</si>
  <si>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</si>
  <si>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</si>
  <si>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</si>
  <si>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</si>
  <si>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</si>
  <si>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</si>
  <si>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</si>
  <si>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</si>
  <si>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</si>
  <si>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</si>
  <si>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</si>
  <si>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</si>
  <si>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</si>
  <si>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</si>
  <si>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</si>
  <si>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</si>
  <si>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</si>
  <si>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</si>
  <si>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</si>
  <si>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</si>
  <si>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</si>
  <si>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</si>
  <si>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</si>
  <si>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</si>
  <si>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</si>
  <si>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</si>
  <si>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</si>
  <si>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</si>
  <si>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</si>
  <si>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</si>
  <si>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</si>
  <si>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</si>
  <si>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</si>
  <si>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</si>
  <si>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</si>
  <si>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</si>
  <si>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</si>
  <si>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</si>
  <si>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</si>
  <si>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</si>
  <si>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</si>
  <si>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</si>
  <si>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</si>
  <si>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</si>
  <si>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</si>
  <si>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</si>
  <si>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</si>
  <si>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</si>
  <si>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</si>
  <si>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</si>
  <si>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</si>
  <si>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</si>
  <si>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</si>
  <si>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</si>
  <si>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</si>
  <si>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</si>
  <si>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</si>
  <si>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</si>
  <si>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</si>
  <si>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</si>
  <si>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</si>
  <si>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</si>
  <si>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</si>
  <si>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</si>
  <si>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</si>
  <si>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</si>
  <si>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</si>
  <si>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</si>
  <si>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</si>
  <si>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</si>
  <si>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</si>
  <si>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</si>
  <si>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</si>
  <si>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</si>
  <si>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</si>
  <si>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</si>
  <si>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</si>
  <si>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</si>
  <si>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</si>
  <si>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</si>
  <si>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</si>
  <si>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</si>
  <si>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</si>
  <si>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</si>
  <si>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</si>
  <si>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</si>
  <si>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</si>
  <si>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</si>
  <si>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</si>
  <si>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</si>
  <si>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</si>
  <si>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</si>
  <si>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</si>
  <si>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</si>
  <si>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</si>
  <si>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</si>
  <si>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</si>
  <si>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</si>
  <si>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</si>
  <si>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</si>
  <si>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</si>
  <si>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</si>
  <si>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</si>
  <si>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</si>
  <si>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</si>
  <si>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</si>
  <si>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</si>
  <si>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</si>
  <si>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</si>
  <si>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</si>
  <si>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</si>
  <si>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</si>
  <si>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</si>
  <si>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</si>
  <si>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</si>
  <si>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</si>
  <si>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</si>
  <si>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</si>
  <si>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</si>
  <si>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</si>
  <si>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</si>
  <si>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</si>
  <si>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</si>
  <si>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</si>
  <si>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</si>
  <si>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</si>
  <si>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</si>
  <si>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</si>
  <si>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</si>
  <si>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</si>
  <si>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</si>
  <si>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</si>
  <si>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</si>
  <si>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</si>
  <si>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</si>
  <si>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</si>
  <si>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</si>
  <si>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</si>
  <si>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</si>
  <si>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</si>
  <si>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</si>
  <si>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</si>
  <si>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</si>
  <si>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</si>
  <si>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</si>
  <si>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</si>
  <si>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</si>
  <si>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</si>
  <si>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</si>
  <si>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</si>
  <si>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</si>
  <si>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</si>
  <si>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</si>
  <si>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</si>
  <si>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</si>
  <si>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</si>
  <si>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</si>
  <si>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</si>
  <si>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</si>
  <si>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</si>
  <si>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</si>
  <si>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</si>
  <si>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</si>
  <si>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</si>
  <si>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</si>
  <si>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</si>
  <si>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</si>
  <si>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</si>
  <si>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</si>
  <si>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</si>
  <si>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</si>
  <si>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</si>
  <si>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</si>
  <si>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</si>
  <si>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</si>
  <si>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</si>
  <si>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</si>
  <si>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</si>
  <si>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</si>
  <si>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</si>
  <si>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</si>
  <si>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</si>
  <si>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</si>
  <si>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</si>
  <si>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</si>
  <si>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</si>
  <si>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</si>
  <si>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</si>
  <si>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</si>
  <si>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</si>
  <si>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</si>
  <si>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</si>
  <si>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</si>
  <si>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</si>
  <si>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</si>
  <si>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</si>
  <si>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</si>
  <si>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</si>
  <si>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</si>
  <si>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</si>
  <si>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</si>
  <si>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</si>
  <si>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</si>
  <si>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</si>
  <si>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</si>
  <si>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</si>
  <si>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</si>
  <si>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</si>
  <si>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</si>
  <si>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</si>
  <si>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</si>
  <si>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</si>
  <si>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</si>
  <si>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</si>
  <si>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</si>
  <si>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</si>
  <si>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</si>
  <si>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</si>
  <si>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</si>
  <si>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</si>
  <si>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</si>
  <si>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</si>
  <si>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</si>
  <si>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</si>
  <si>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</si>
  <si>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</si>
  <si>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</si>
  <si>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</si>
  <si>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</si>
  <si>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</si>
  <si>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</si>
  <si>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</si>
  <si>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</si>
  <si>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</si>
  <si>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</si>
  <si>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</si>
  <si>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</si>
  <si>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</si>
  <si>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</si>
  <si>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</si>
  <si>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</si>
  <si>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</si>
  <si>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</si>
  <si>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</si>
  <si>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</si>
  <si>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</si>
  <si>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</si>
  <si>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</si>
  <si>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</si>
  <si>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</si>
  <si>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</si>
  <si>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</si>
  <si>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</si>
  <si>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</si>
  <si>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</si>
  <si>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</si>
  <si>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</si>
  <si>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</si>
  <si>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</si>
  <si>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</si>
  <si>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</si>
  <si>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</si>
  <si>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</si>
  <si>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</si>
  <si>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</si>
  <si>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</si>
  <si>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</si>
  <si>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</si>
  <si>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</si>
  <si>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</si>
  <si>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</si>
  <si>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</si>
  <si>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</si>
  <si>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</si>
  <si>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</si>
  <si>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</si>
  <si>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</si>
  <si>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</si>
  <si>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</si>
  <si>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</si>
  <si>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</si>
  <si>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</si>
  <si>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</si>
  <si>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</si>
  <si>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</si>
  <si>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</si>
  <si>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</si>
  <si>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</si>
  <si>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</si>
  <si>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</si>
  <si>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</si>
  <si>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</si>
  <si>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</si>
  <si>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</si>
  <si>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</si>
  <si>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</si>
  <si>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</si>
  <si>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</si>
  <si>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</si>
  <si>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</si>
  <si>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</si>
  <si>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</si>
  <si>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</si>
  <si>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</si>
  <si>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</si>
  <si>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</si>
  <si>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</si>
  <si>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</si>
  <si>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</si>
  <si>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</si>
  <si>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</si>
  <si>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</si>
  <si>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</si>
  <si>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</si>
  <si>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</si>
  <si>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</si>
  <si>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</si>
  <si>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</si>
  <si>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</si>
  <si>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</si>
  <si>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</si>
  <si>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</si>
  <si>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</si>
  <si>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</si>
  <si>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</si>
  <si>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</si>
  <si>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</si>
  <si>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</si>
  <si>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</si>
  <si>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</si>
  <si>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</si>
  <si>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</si>
  <si>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</si>
  <si>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</si>
  <si>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</si>
  <si>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</si>
  <si>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</si>
  <si>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</si>
  <si>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</si>
  <si>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</si>
  <si>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</si>
  <si>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</si>
  <si>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</si>
  <si>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</si>
  <si>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</si>
  <si>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</si>
  <si>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</si>
  <si>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</si>
  <si>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</si>
  <si>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</si>
  <si>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</si>
  <si>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</si>
  <si>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</si>
  <si>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</si>
  <si>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</si>
  <si>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</si>
  <si>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</si>
  <si>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</si>
  <si>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</si>
  <si>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</si>
  <si>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</si>
  <si>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</si>
  <si>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</si>
  <si>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</si>
  <si>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</si>
  <si>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</si>
  <si>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</si>
  <si>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</si>
  <si>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</si>
  <si>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</si>
  <si>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</si>
  <si>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</si>
  <si>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</si>
  <si>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</si>
  <si>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</si>
  <si>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</si>
  <si>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</si>
  <si>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</si>
  <si>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</si>
  <si>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</si>
  <si>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</si>
  <si>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</si>
  <si>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</si>
  <si>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</si>
  <si>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</si>
  <si>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</si>
  <si>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</si>
  <si>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</si>
  <si>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</si>
  <si>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</si>
  <si>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</si>
  <si>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</si>
  <si>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</si>
  <si>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</si>
  <si>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</si>
  <si>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</si>
  <si>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</si>
  <si>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</si>
  <si>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</si>
  <si>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</si>
  <si>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</si>
  <si>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</si>
  <si>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</si>
  <si>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</si>
  <si>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</si>
  <si>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</si>
  <si>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</si>
  <si>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</si>
  <si>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</si>
  <si>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</si>
  <si>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</si>
  <si>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</si>
  <si>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</si>
  <si>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</si>
  <si>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</si>
  <si>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</si>
  <si>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</si>
  <si>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</si>
  <si>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</si>
  <si>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</si>
  <si>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</si>
  <si>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</si>
  <si>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</si>
  <si>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</si>
  <si>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</si>
  <si>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</si>
  <si>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</si>
  <si>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</si>
  <si>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</si>
  <si>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</si>
  <si>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</si>
  <si>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</si>
  <si>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</si>
  <si>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</si>
  <si>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</si>
  <si>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</si>
  <si>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</si>
  <si>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</si>
  <si>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</si>
  <si>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</si>
  <si>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</si>
  <si>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</si>
  <si>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</si>
  <si>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</si>
  <si>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</si>
  <si>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</si>
  <si>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</si>
  <si>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</si>
  <si>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</si>
  <si>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</si>
  <si>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</si>
  <si>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</si>
  <si>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</si>
  <si>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</si>
  <si>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</si>
  <si>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</si>
  <si>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</si>
  <si>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</si>
  <si>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</si>
  <si>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</si>
  <si>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</si>
  <si>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</si>
  <si>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</si>
  <si>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</si>
  <si>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</si>
  <si>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</si>
  <si>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</si>
  <si>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</si>
  <si>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</si>
  <si>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</si>
  <si>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</si>
  <si>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</si>
  <si>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</si>
  <si>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</si>
  <si>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</si>
  <si>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</si>
  <si>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</si>
  <si>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</si>
  <si>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</si>
  <si>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</si>
  <si>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</si>
  <si>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</si>
  <si>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</si>
  <si>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</si>
  <si>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</si>
  <si>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</si>
  <si>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</si>
  <si>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</si>
  <si>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</si>
  <si>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</si>
  <si>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</si>
  <si>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</si>
  <si>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</si>
  <si>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</si>
  <si>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</si>
  <si>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</si>
  <si>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</si>
  <si>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</si>
  <si>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</si>
  <si>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</si>
  <si>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</si>
  <si>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</si>
  <si>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</si>
  <si>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</si>
  <si>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</si>
  <si>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</si>
  <si>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</si>
  <si>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</si>
  <si>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</si>
  <si>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</si>
  <si>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</si>
  <si>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</si>
  <si>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</si>
  <si>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</si>
  <si>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</si>
  <si>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</si>
  <si>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</si>
  <si>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</si>
  <si>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</si>
  <si>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</si>
  <si>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</si>
  <si>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</si>
  <si>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</si>
  <si>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</si>
  <si>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</si>
  <si>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</si>
  <si>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</si>
  <si>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</si>
  <si>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</si>
  <si>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</si>
  <si>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</si>
  <si>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</si>
  <si>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</si>
  <si>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</si>
  <si>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</si>
  <si>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</si>
  <si>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</si>
  <si>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</si>
  <si>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</si>
  <si>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</si>
  <si>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</si>
  <si>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</si>
  <si>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</si>
  <si>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</si>
  <si>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</si>
  <si>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</si>
  <si>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</si>
  <si>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</si>
  <si>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</si>
  <si>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</si>
  <si>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</si>
  <si>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</si>
  <si>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</si>
  <si>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</si>
  <si>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</si>
  <si>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</si>
  <si>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</si>
  <si>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</si>
  <si>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</si>
  <si>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</si>
  <si>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</si>
  <si>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</si>
  <si>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</si>
  <si>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</si>
  <si>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</si>
  <si>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</si>
  <si>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</si>
  <si>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</si>
  <si>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</si>
  <si>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</si>
  <si>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</si>
  <si>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</si>
  <si>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</si>
  <si>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</si>
  <si>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</si>
  <si>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</si>
  <si>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</si>
  <si>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</si>
  <si>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</si>
  <si>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</si>
  <si>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</si>
  <si>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</si>
  <si>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</si>
  <si>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</si>
  <si>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</si>
  <si>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</si>
  <si>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</si>
  <si>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</si>
  <si>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</si>
  <si>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</si>
  <si>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</si>
  <si>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</si>
  <si>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</si>
  <si>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</si>
  <si>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</si>
  <si>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</si>
  <si>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</si>
  <si>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</si>
  <si>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</si>
  <si>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</si>
  <si>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</si>
  <si>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</si>
  <si>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</si>
  <si>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</si>
  <si>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</si>
  <si>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</si>
  <si>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</si>
  <si>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</si>
  <si>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</si>
  <si>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</si>
  <si>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</si>
  <si>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</si>
  <si>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</si>
  <si>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</si>
  <si>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</si>
  <si>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</si>
  <si>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</si>
  <si>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</si>
  <si>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</si>
  <si>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</si>
  <si>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</si>
  <si>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</si>
  <si>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</si>
  <si>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</si>
  <si>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</si>
  <si>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</si>
  <si>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</si>
  <si>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</si>
  <si>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</si>
  <si>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</si>
  <si>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</si>
  <si>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</si>
  <si>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</si>
  <si>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</si>
  <si>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</si>
  <si>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</si>
  <si>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</si>
  <si>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</si>
  <si>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</si>
  <si>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</si>
  <si>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</si>
  <si>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</si>
  <si>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</si>
  <si>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</si>
  <si>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</si>
  <si>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</si>
  <si>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</si>
  <si>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</si>
  <si>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</si>
  <si>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</si>
  <si>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</si>
  <si>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</si>
  <si>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</si>
  <si>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</si>
  <si>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</si>
  <si>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</si>
  <si>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</si>
  <si>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</si>
  <si>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</si>
  <si>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</si>
  <si>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</si>
  <si>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</si>
  <si>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</si>
  <si>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</si>
  <si>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</si>
  <si>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</si>
  <si>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</si>
  <si>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</si>
  <si>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</si>
  <si>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</si>
  <si>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</si>
  <si>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</si>
  <si>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</si>
  <si>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</si>
  <si>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</si>
  <si>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</si>
  <si>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</si>
  <si>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</si>
  <si>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</si>
  <si>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</si>
  <si>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</si>
  <si>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</si>
  <si>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</si>
  <si>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</si>
  <si>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</si>
  <si>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</si>
  <si>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</si>
  <si>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</si>
  <si>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</si>
  <si>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</si>
  <si>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</si>
  <si>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</si>
  <si>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</si>
  <si>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</si>
  <si>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</si>
  <si>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</si>
  <si>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</si>
  <si>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</si>
  <si>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</si>
  <si>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</si>
  <si>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</si>
  <si>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</si>
  <si>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</si>
  <si>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</si>
  <si>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</si>
  <si>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</si>
  <si>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</si>
  <si>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</si>
  <si>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</si>
  <si>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</si>
  <si>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</si>
  <si>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</si>
  <si>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</si>
  <si>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</si>
  <si>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</si>
  <si>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</si>
  <si>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</si>
  <si>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</si>
  <si>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</si>
  <si>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</si>
  <si>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</si>
  <si>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</si>
  <si>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</si>
  <si>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</si>
  <si>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</si>
  <si>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</si>
  <si>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</si>
  <si>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</si>
  <si>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</si>
  <si>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</si>
  <si>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</si>
  <si>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</si>
  <si>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</si>
  <si>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</si>
  <si>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</si>
  <si>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</si>
  <si>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</si>
  <si>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</si>
  <si>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</si>
  <si>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</si>
  <si>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</si>
  <si>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</si>
  <si>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</si>
  <si>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</si>
  <si>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</si>
  <si>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</si>
  <si>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</si>
  <si>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</si>
  <si>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</si>
  <si>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</si>
  <si>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</si>
  <si>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</si>
  <si>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</si>
  <si>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</si>
  <si>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</si>
  <si>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</si>
  <si>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</si>
  <si>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</si>
  <si>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</si>
  <si>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</si>
  <si>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</si>
  <si>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</si>
  <si>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</si>
  <si>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</si>
  <si>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</si>
  <si>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</si>
  <si>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</si>
  <si>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</si>
  <si>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</si>
  <si>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</si>
  <si>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</si>
  <si>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</si>
  <si>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</si>
  <si>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</si>
  <si>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</si>
  <si>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</si>
  <si>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</si>
  <si>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</si>
  <si>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</si>
  <si>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</si>
  <si>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</si>
  <si>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</si>
  <si>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</si>
  <si>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</si>
  <si>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</si>
  <si>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</si>
  <si>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</si>
  <si>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</si>
  <si>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</si>
  <si>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</si>
  <si>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</si>
  <si>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</si>
  <si>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</si>
  <si>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</si>
  <si>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</si>
  <si>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</si>
  <si>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</si>
  <si>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</si>
  <si>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</si>
  <si>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</si>
  <si>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</si>
  <si>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</si>
  <si>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</si>
  <si>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</si>
  <si>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</si>
  <si>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</si>
  <si>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</si>
  <si>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</si>
  <si>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</si>
  <si>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</si>
  <si>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</si>
  <si>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</si>
  <si>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</si>
  <si>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</si>
  <si>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</si>
  <si>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</si>
  <si>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</si>
  <si>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</si>
  <si>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</si>
  <si>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</si>
  <si>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</si>
  <si>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</si>
  <si>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</si>
  <si>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</si>
  <si>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</si>
  <si>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</si>
  <si>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</si>
  <si>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</si>
  <si>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</si>
  <si>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</si>
  <si>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</si>
  <si>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</si>
  <si>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</si>
  <si>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</si>
  <si>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</si>
  <si>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</si>
  <si>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</si>
  <si>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</si>
  <si>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</si>
  <si>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</si>
  <si>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</si>
  <si>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</si>
  <si>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</si>
  <si>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</si>
  <si>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</si>
  <si>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</si>
  <si>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</si>
  <si>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</si>
  <si>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</si>
  <si>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</si>
  <si>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</si>
  <si>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</si>
  <si>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</si>
  <si>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</si>
  <si>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</si>
  <si>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</si>
  <si>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</si>
  <si>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</si>
  <si>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</si>
  <si>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</si>
  <si>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</si>
  <si>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</si>
  <si>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</si>
  <si>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</si>
  <si>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</si>
  <si>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</si>
  <si>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</si>
  <si>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</si>
  <si>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</si>
  <si>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</si>
  <si>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</si>
  <si>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</si>
  <si>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</si>
  <si>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</si>
  <si>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</si>
  <si>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</si>
  <si>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</si>
  <si>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</si>
  <si>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</si>
  <si>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</si>
  <si>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</si>
  <si>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</si>
  <si>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</si>
  <si>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</si>
  <si>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</si>
  <si>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</si>
  <si>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</si>
  <si>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</si>
  <si>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</si>
  <si>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</si>
  <si>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</si>
  <si>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</si>
  <si>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</si>
  <si>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</si>
  <si>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</si>
  <si>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</si>
  <si>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</si>
  <si>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</si>
  <si>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</si>
  <si>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</si>
  <si>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</si>
  <si>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</si>
  <si>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</si>
  <si>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</si>
  <si>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</si>
  <si>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</si>
  <si>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</si>
  <si>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</si>
  <si>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</si>
  <si>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</si>
  <si>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</si>
  <si>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</si>
  <si>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</si>
  <si>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</si>
  <si>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</si>
  <si>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</si>
  <si>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</si>
  <si>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</si>
  <si>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</si>
  <si>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</si>
  <si>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</si>
  <si>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</si>
  <si>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</si>
  <si>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</si>
  <si>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</si>
  <si>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</si>
  <si>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</si>
  <si>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</si>
  <si>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</si>
  <si>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</si>
  <si>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</si>
  <si>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</si>
  <si>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</si>
  <si>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</si>
  <si>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</si>
  <si>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</si>
  <si>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</si>
  <si>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</si>
  <si>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</si>
  <si>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</si>
  <si>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</si>
  <si>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</si>
  <si>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</si>
  <si>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</si>
  <si>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</si>
  <si>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</si>
  <si>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</si>
  <si>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</si>
  <si>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</si>
  <si>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</si>
  <si>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</si>
  <si>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</si>
  <si>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</si>
  <si>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</si>
  <si>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</si>
  <si>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</si>
  <si>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</si>
  <si>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</si>
  <si>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</si>
  <si>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</si>
  <si>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</si>
  <si>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</si>
  <si>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</si>
  <si>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</si>
  <si>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</si>
  <si>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</si>
  <si>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</si>
  <si>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</si>
  <si>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</si>
  <si>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</si>
  <si>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</si>
  <si>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</si>
  <si>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</si>
  <si>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</si>
  <si>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</si>
  <si>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</si>
  <si>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</si>
  <si>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</si>
  <si>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</si>
  <si>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</si>
  <si>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</si>
  <si>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</si>
  <si>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</si>
  <si>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</si>
  <si>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</si>
  <si>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</si>
  <si>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</si>
  <si>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</si>
  <si>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</si>
  <si>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</si>
  <si>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</si>
  <si>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</si>
  <si>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</si>
  <si>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</si>
  <si>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</si>
  <si>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</si>
  <si>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</si>
  <si>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</si>
  <si>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</si>
  <si>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</si>
  <si>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</si>
  <si>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</si>
  <si>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</si>
  <si>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</si>
  <si>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</si>
  <si>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</si>
  <si>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</si>
  <si>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</si>
  <si>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</si>
  <si>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</si>
  <si>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</si>
  <si>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</si>
  <si>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</si>
  <si>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</si>
  <si>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</si>
  <si>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</si>
  <si>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</si>
  <si>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</si>
  <si>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</si>
  <si>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</si>
  <si>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</si>
  <si>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</si>
  <si>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</si>
  <si>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</si>
  <si>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</si>
  <si>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</si>
  <si>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</si>
  <si>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</si>
  <si>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</si>
  <si>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</si>
  <si>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</si>
  <si>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</si>
  <si>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</si>
  <si>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</si>
  <si>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</si>
  <si>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</si>
  <si>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</si>
  <si>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</si>
  <si>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</si>
  <si>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</si>
  <si>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</si>
  <si>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</si>
  <si>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</si>
  <si>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</si>
  <si>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</si>
  <si>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</si>
  <si>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</si>
  <si>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</si>
  <si>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</si>
  <si>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</si>
  <si>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</si>
  <si>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</si>
  <si>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</si>
  <si>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</si>
  <si>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</si>
  <si>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</si>
  <si>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</si>
  <si>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</si>
  <si>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</si>
  <si>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</si>
  <si>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</si>
  <si>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</si>
  <si>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</si>
  <si>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</si>
  <si>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</si>
  <si>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</si>
  <si>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</si>
  <si>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</si>
  <si>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</si>
  <si>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</si>
  <si>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</si>
  <si>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</si>
  <si>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</si>
  <si>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</si>
  <si>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</si>
  <si>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</si>
  <si>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</si>
  <si>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</si>
  <si>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</si>
  <si>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</si>
  <si>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</si>
  <si>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</si>
  <si>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</si>
  <si>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</si>
  <si>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</si>
  <si>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</si>
  <si>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</si>
  <si>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</si>
  <si>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</si>
  <si>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</si>
  <si>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</si>
  <si>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</si>
  <si>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</si>
  <si>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</si>
  <si>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</si>
  <si>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</si>
  <si>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</si>
  <si>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</si>
  <si>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</si>
  <si>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</si>
  <si>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</si>
  <si>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</si>
  <si>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</si>
  <si>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</si>
  <si>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</si>
  <si>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</si>
  <si>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</si>
  <si>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</si>
  <si>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</si>
  <si>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</si>
  <si>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</si>
  <si>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</si>
  <si>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</si>
  <si>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</si>
  <si>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</si>
  <si>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</si>
  <si>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</si>
  <si>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</si>
  <si>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</si>
  <si>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</si>
  <si>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</si>
  <si>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</si>
  <si>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</si>
  <si>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</si>
  <si>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</si>
  <si>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</si>
  <si>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</si>
  <si>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</si>
  <si>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</si>
  <si>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</si>
  <si>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</si>
  <si>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</si>
  <si>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</si>
  <si>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</si>
  <si>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</si>
  <si>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</si>
  <si>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</si>
  <si>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</si>
  <si>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</si>
  <si>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</si>
  <si>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</si>
  <si>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</si>
  <si>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</si>
  <si>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</si>
  <si>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</si>
  <si>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</si>
  <si>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</si>
  <si>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</si>
  <si>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</si>
  <si>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</si>
  <si>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</si>
  <si>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</si>
  <si>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</si>
  <si>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</si>
  <si>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</si>
  <si>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</si>
  <si>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</si>
  <si>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</si>
  <si>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</si>
  <si>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</si>
  <si>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</si>
  <si>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</si>
  <si>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</si>
  <si>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</si>
  <si>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</si>
  <si>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</si>
  <si>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</si>
  <si>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</si>
  <si>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</si>
  <si>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</si>
  <si>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</si>
  <si>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</si>
  <si>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</si>
  <si>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</si>
  <si>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</si>
  <si>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</si>
  <si>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</si>
  <si>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</si>
  <si>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</si>
  <si>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</si>
  <si>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</si>
  <si>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</si>
  <si>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</si>
  <si>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</si>
  <si>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</si>
  <si>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</si>
  <si>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</si>
  <si>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</si>
  <si>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</si>
  <si>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</si>
  <si>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</si>
  <si>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</si>
  <si>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</si>
  <si>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</si>
  <si>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</si>
  <si>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</si>
  <si>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</si>
  <si>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</si>
  <si>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</si>
  <si>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</si>
  <si>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</si>
  <si>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</si>
  <si>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</si>
  <si>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</si>
  <si>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</si>
  <si>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</si>
  <si>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</si>
  <si>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</si>
  <si>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</si>
  <si>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</si>
  <si>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</si>
  <si>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</si>
  <si>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</si>
  <si>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</si>
  <si>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</si>
  <si>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</si>
  <si>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</si>
  <si>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</si>
  <si>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</si>
  <si>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</si>
  <si>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</si>
  <si>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</si>
  <si>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</si>
  <si>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</si>
  <si>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</si>
  <si>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</si>
  <si>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</si>
  <si>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</si>
  <si>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</si>
  <si>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</si>
  <si>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</si>
  <si>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</si>
  <si>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</si>
  <si>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</si>
  <si>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</si>
  <si>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</si>
  <si>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</si>
  <si>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</si>
  <si>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</si>
  <si>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</si>
  <si>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</si>
  <si>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</si>
  <si>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</si>
  <si>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</si>
  <si>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</si>
  <si>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</si>
  <si>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</si>
  <si>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</si>
  <si>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</si>
  <si>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</si>
  <si>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</si>
  <si>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</si>
  <si>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</si>
  <si>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</si>
  <si>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</si>
  <si>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</si>
  <si>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</si>
  <si>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</si>
  <si>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</si>
  <si>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</si>
  <si>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</si>
  <si>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</si>
  <si>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</si>
  <si>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</si>
  <si>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</si>
  <si>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</si>
  <si>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</si>
  <si>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</si>
  <si>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</si>
  <si>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</si>
  <si>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</si>
  <si>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</si>
  <si>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</si>
  <si>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</si>
  <si>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</si>
  <si>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</si>
  <si>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</si>
  <si>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</si>
  <si>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</si>
  <si>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</si>
  <si>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</si>
  <si>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</si>
  <si>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</si>
  <si>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</si>
  <si>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</si>
  <si>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</si>
  <si>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</si>
  <si>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</si>
  <si>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</si>
  <si>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</si>
  <si>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</si>
  <si>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</si>
  <si>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</si>
  <si>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</si>
  <si>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</si>
  <si>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</si>
  <si>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</si>
  <si>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</si>
  <si>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</si>
  <si>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</si>
  <si>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</si>
  <si>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</si>
  <si>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</si>
  <si>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</si>
  <si>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</si>
  <si>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</si>
  <si>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</si>
  <si>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</si>
  <si>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</si>
  <si>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</si>
  <si>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</si>
  <si>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</si>
  <si>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</si>
  <si>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</si>
  <si>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</si>
  <si>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</si>
  <si>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</si>
  <si>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</si>
  <si>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</si>
  <si>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</si>
  <si>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</si>
  <si>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</si>
  <si>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</si>
  <si>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</si>
  <si>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</si>
  <si>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</si>
  <si>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</si>
  <si>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</si>
  <si>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</si>
  <si>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</si>
  <si>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</si>
  <si>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</si>
  <si>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</si>
  <si>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</si>
  <si>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</si>
  <si>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</si>
  <si>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</si>
  <si>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</si>
  <si>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</si>
  <si>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</si>
  <si>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</si>
  <si>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</si>
  <si>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</si>
  <si>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</si>
  <si>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</si>
  <si>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</si>
  <si>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</si>
  <si>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</si>
  <si>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</si>
  <si>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</si>
  <si>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</si>
  <si>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</si>
  <si>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</si>
  <si>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</si>
  <si>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</si>
  <si>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</si>
  <si>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</si>
  <si>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</si>
  <si>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</si>
  <si>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</si>
  <si>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</si>
  <si>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</si>
  <si>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</si>
  <si>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</si>
  <si>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</si>
  <si>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</si>
  <si>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</si>
  <si>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</si>
  <si>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</si>
  <si>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</si>
  <si>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</si>
  <si>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</si>
  <si>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</si>
  <si>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</si>
  <si>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</si>
  <si>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</si>
  <si>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</si>
  <si>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</si>
  <si>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</si>
  <si>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</si>
  <si>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</si>
  <si>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</si>
  <si>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</si>
  <si>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</si>
  <si>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</si>
  <si>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</si>
  <si>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</si>
  <si>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</si>
  <si>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</si>
  <si>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</si>
  <si>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</si>
  <si>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</si>
  <si>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</si>
  <si>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</si>
  <si>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</si>
  <si>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</si>
  <si>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</si>
  <si>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</si>
  <si>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</si>
  <si>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</si>
  <si>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</si>
  <si>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</si>
  <si>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</si>
  <si>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</si>
  <si>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</si>
  <si>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</si>
  <si>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</si>
  <si>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</si>
  <si>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</si>
  <si>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</si>
  <si>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</si>
  <si>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</si>
  <si>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</si>
  <si>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</si>
  <si>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</si>
  <si>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</si>
  <si>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</si>
  <si>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</si>
  <si>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</si>
  <si>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</si>
  <si>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</si>
  <si>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</si>
  <si>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</si>
  <si>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</si>
  <si>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</si>
  <si>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</si>
  <si>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</si>
  <si>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</si>
  <si>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</si>
  <si>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</si>
  <si>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</si>
  <si>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</si>
  <si>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</si>
  <si>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</si>
  <si>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</si>
  <si>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</si>
  <si>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</si>
  <si>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</si>
  <si>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</si>
  <si>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</si>
  <si>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</si>
  <si>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</si>
  <si>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</si>
  <si>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</si>
  <si>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</si>
  <si>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</si>
  <si>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</si>
  <si>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</si>
  <si>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</si>
  <si>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</si>
  <si>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</si>
  <si>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</si>
  <si>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</si>
  <si>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</si>
  <si>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</si>
  <si>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</si>
  <si>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</si>
  <si>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</si>
  <si>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</si>
  <si>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</si>
  <si>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</si>
  <si>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</si>
  <si>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</si>
  <si>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</si>
  <si>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</si>
  <si>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</si>
  <si>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</si>
  <si>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</si>
  <si>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</si>
  <si>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</si>
  <si>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</si>
  <si>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</si>
  <si>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</si>
  <si>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</si>
  <si>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</si>
  <si>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</si>
  <si>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</si>
  <si>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</si>
  <si>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</si>
  <si>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</si>
  <si>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</si>
  <si>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</si>
  <si>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</si>
  <si>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</si>
  <si>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</si>
  <si>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</si>
  <si>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</si>
  <si>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</si>
  <si>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</si>
  <si>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</si>
  <si>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</si>
  <si>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</si>
  <si>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</si>
  <si>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</si>
  <si>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</si>
  <si>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</si>
  <si>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</si>
  <si>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</si>
  <si>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</si>
  <si>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</si>
  <si>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</si>
  <si>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</si>
  <si>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</si>
  <si>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</si>
  <si>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</si>
  <si>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</si>
  <si>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</si>
  <si>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</si>
  <si>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</si>
  <si>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</si>
  <si>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</si>
  <si>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</si>
  <si>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</si>
  <si>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</si>
  <si>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</si>
  <si>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</si>
  <si>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</si>
  <si>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</si>
  <si>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</si>
  <si>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</si>
  <si>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</si>
  <si>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</si>
  <si>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</si>
  <si>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</si>
  <si>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</si>
  <si>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</si>
  <si>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</si>
  <si>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</si>
  <si>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</si>
  <si>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</si>
  <si>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</si>
  <si>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</si>
  <si>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</si>
  <si>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</si>
  <si>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</si>
  <si>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</si>
  <si>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</si>
  <si>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</si>
  <si>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</si>
  <si>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</si>
  <si>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</si>
  <si>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</si>
  <si>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</si>
  <si>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</si>
  <si>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</si>
  <si>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</si>
  <si>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</si>
  <si>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</si>
  <si>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</si>
  <si>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</si>
  <si>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</si>
  <si>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</si>
  <si>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</si>
  <si>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</si>
  <si>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</si>
  <si>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</si>
  <si>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</si>
  <si>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</si>
  <si>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</si>
  <si>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</si>
  <si>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</si>
  <si>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</si>
  <si>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</si>
  <si>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</si>
  <si>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</si>
  <si>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</si>
  <si>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</si>
  <si>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</si>
  <si>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</si>
  <si>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</si>
  <si>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</si>
  <si>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</si>
  <si>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</si>
  <si>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</si>
  <si>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</si>
  <si>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</si>
  <si>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</si>
  <si>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</si>
  <si>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</si>
  <si>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</si>
  <si>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</si>
  <si>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</si>
  <si>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</si>
  <si>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</si>
  <si>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</si>
  <si>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</si>
  <si>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</si>
  <si>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</si>
  <si>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</si>
  <si>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</si>
  <si>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</si>
  <si>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</si>
  <si>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</si>
  <si>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</si>
  <si>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</si>
  <si>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</si>
  <si>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</si>
  <si>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</si>
  <si>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</si>
  <si>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</si>
  <si>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</si>
  <si>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</si>
  <si>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</si>
  <si>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</si>
  <si>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</si>
  <si>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</si>
  <si>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</si>
  <si>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</si>
  <si>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</si>
  <si>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</si>
  <si>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</si>
  <si>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</si>
  <si>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</si>
  <si>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</si>
  <si>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</si>
  <si>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</si>
  <si>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</si>
  <si>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</si>
  <si>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</si>
  <si>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</si>
  <si>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</si>
  <si>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</si>
  <si>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</si>
  <si>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</si>
  <si>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</si>
  <si>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</si>
  <si>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</si>
  <si>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</si>
  <si>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</si>
  <si>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</si>
  <si>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</si>
  <si>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</si>
  <si>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</si>
  <si>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</si>
  <si>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</si>
  <si>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</si>
  <si>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</si>
  <si>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</si>
  <si>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</si>
  <si>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</si>
  <si>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</si>
  <si>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</si>
  <si>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</si>
  <si>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</si>
  <si>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</si>
  <si>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</si>
  <si>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</si>
  <si>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</si>
  <si>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</si>
  <si>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</si>
  <si>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</si>
  <si>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</si>
  <si>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</si>
  <si>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</si>
  <si>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</si>
  <si>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</si>
  <si>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</si>
  <si>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</si>
  <si>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</si>
  <si>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</si>
  <si>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</si>
  <si>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</si>
  <si>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</si>
  <si>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</si>
  <si>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</si>
  <si>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</si>
  <si>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</si>
  <si>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</si>
  <si>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</si>
  <si>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</si>
  <si>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</si>
  <si>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</si>
  <si>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</si>
  <si>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</si>
  <si>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</si>
  <si>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</si>
  <si>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</si>
  <si>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</si>
  <si>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</si>
  <si>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</si>
  <si>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</si>
  <si>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</si>
  <si>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</si>
  <si>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</si>
  <si>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</si>
  <si>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</si>
  <si>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</si>
  <si>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</si>
  <si>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</si>
  <si>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</si>
  <si>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</si>
  <si>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</si>
  <si>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</si>
  <si>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</si>
  <si>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</si>
  <si>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</si>
  <si>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</si>
  <si>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</si>
  <si>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</si>
  <si>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</si>
  <si>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</si>
  <si>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</si>
  <si>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</si>
  <si>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</si>
  <si>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</si>
  <si>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</si>
  <si>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</si>
  <si>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</si>
  <si>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</si>
  <si>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</si>
  <si>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</si>
  <si>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</si>
  <si>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</si>
  <si>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</si>
  <si>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</si>
  <si>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</si>
  <si>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</si>
  <si>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</si>
  <si>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</si>
  <si>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</si>
  <si>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</si>
  <si>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</si>
  <si>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</si>
  <si>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</si>
  <si>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</si>
  <si>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</si>
  <si>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</si>
  <si>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</si>
  <si>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</si>
  <si>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</si>
  <si>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</si>
  <si>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</si>
  <si>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</si>
  <si>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</si>
  <si>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</si>
  <si>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</si>
  <si>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</si>
  <si>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</si>
  <si>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</si>
  <si>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</si>
  <si>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</si>
  <si>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</si>
  <si>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</si>
  <si>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</si>
  <si>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</si>
  <si>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</si>
  <si>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</si>
  <si>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</si>
  <si>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</si>
  <si>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</si>
  <si>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</si>
  <si>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</si>
  <si>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</si>
  <si>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</si>
  <si>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</si>
  <si>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</si>
  <si>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</si>
  <si>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</si>
  <si>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</si>
  <si>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</si>
  <si>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</si>
  <si>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</si>
  <si>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</si>
  <si>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</si>
  <si>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</si>
  <si>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</si>
  <si>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</si>
  <si>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</si>
  <si>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</si>
  <si>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</si>
  <si>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</si>
  <si>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</si>
  <si>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</si>
  <si>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</si>
  <si>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</si>
  <si>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</si>
  <si>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</si>
  <si>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</si>
  <si>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</si>
  <si>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</si>
  <si>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</si>
  <si>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</si>
  <si>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</si>
  <si>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</si>
  <si>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</si>
  <si>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</si>
  <si>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</si>
  <si>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</si>
  <si>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</si>
  <si>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</si>
  <si>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</si>
  <si>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</si>
  <si>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</si>
  <si>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</si>
  <si>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</si>
  <si>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</si>
  <si>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</si>
  <si>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</si>
  <si>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</si>
  <si>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</si>
  <si>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</si>
  <si>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</si>
  <si>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</si>
  <si>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</si>
  <si>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</si>
  <si>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</si>
  <si>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</si>
  <si>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</si>
  <si>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</si>
  <si>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</si>
  <si>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</si>
  <si>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</si>
  <si>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</si>
  <si>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</si>
  <si>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</si>
  <si>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</si>
  <si>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</si>
  <si>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</si>
  <si>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</si>
  <si>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</si>
  <si>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</si>
  <si>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</si>
  <si>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</si>
  <si>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</si>
  <si>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</si>
  <si>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</si>
  <si>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</si>
  <si>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</si>
  <si>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</si>
  <si>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</si>
  <si>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</si>
  <si>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</si>
  <si>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</si>
  <si>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</si>
  <si>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</si>
  <si>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</si>
  <si>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</si>
  <si>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</si>
  <si>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</si>
  <si>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</si>
  <si>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</si>
  <si>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</si>
  <si>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</si>
  <si>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</si>
  <si>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</si>
  <si>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</si>
  <si>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</si>
  <si>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</si>
  <si>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</si>
  <si>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</si>
  <si>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</si>
  <si>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</si>
  <si>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</si>
  <si>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</si>
  <si>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</si>
  <si>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</si>
  <si>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</si>
  <si>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</si>
  <si>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</si>
  <si>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</si>
  <si>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</si>
  <si>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</si>
  <si>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</si>
  <si>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</si>
  <si>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</si>
  <si>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</si>
  <si>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</si>
  <si>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</si>
  <si>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</si>
  <si>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</si>
  <si>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</si>
  <si>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</si>
  <si>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</si>
  <si>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</si>
  <si>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</si>
  <si>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</si>
  <si>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</si>
  <si>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</si>
  <si>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</si>
  <si>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</si>
  <si>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</si>
  <si>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</si>
  <si>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</si>
  <si>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</si>
  <si>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</si>
  <si>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</si>
  <si>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</si>
  <si>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</si>
  <si>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</si>
  <si>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</si>
  <si>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</si>
  <si>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</si>
  <si>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</si>
  <si>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</si>
  <si>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</si>
  <si>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</si>
  <si>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</si>
  <si>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</si>
  <si>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</si>
  <si>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</si>
  <si>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</si>
  <si>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</si>
  <si>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</si>
  <si>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</si>
  <si>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</si>
  <si>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</si>
  <si>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</si>
  <si>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</si>
  <si>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</si>
  <si>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</si>
  <si>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</si>
  <si>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</si>
  <si>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</si>
  <si>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</si>
  <si>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</si>
  <si>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</si>
  <si>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</si>
  <si>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</si>
  <si>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</si>
  <si>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</si>
  <si>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</si>
  <si>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</si>
  <si>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</si>
  <si>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</si>
  <si>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</si>
  <si>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</si>
  <si>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</si>
  <si>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</si>
  <si>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</si>
  <si>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</si>
  <si>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</si>
  <si>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</si>
  <si>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</si>
  <si>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</si>
  <si>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</si>
  <si>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</si>
  <si>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</si>
  <si>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</si>
  <si>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</si>
  <si>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</si>
  <si>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</si>
  <si>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</si>
  <si>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</si>
  <si>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</si>
  <si>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</si>
  <si>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</si>
  <si>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</si>
  <si>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</si>
  <si>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</si>
  <si>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</si>
  <si>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</si>
  <si>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</si>
  <si>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</si>
  <si>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</si>
  <si>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</si>
  <si>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</si>
  <si>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</si>
  <si>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</si>
  <si>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</si>
  <si>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</si>
  <si>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</si>
  <si>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</si>
  <si>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</si>
  <si>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</si>
  <si>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</si>
  <si>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</si>
  <si>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</si>
  <si>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</si>
  <si>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</si>
  <si>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</si>
  <si>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</si>
  <si>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</si>
  <si>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</si>
  <si>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</si>
  <si>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</si>
  <si>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</si>
  <si>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</si>
  <si>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</si>
  <si>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</si>
  <si>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</si>
  <si>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</si>
  <si>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</si>
  <si>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</si>
  <si>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</si>
  <si>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</si>
  <si>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</si>
  <si>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</si>
  <si>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</si>
  <si>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</si>
  <si>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</si>
  <si>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</si>
  <si>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</si>
  <si>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</si>
  <si>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</si>
  <si>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</si>
  <si>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</si>
  <si>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</si>
  <si>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</si>
  <si>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</si>
  <si>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</si>
  <si>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</si>
  <si>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</si>
  <si>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</si>
  <si>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</si>
  <si>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</si>
  <si>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</si>
  <si>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</si>
  <si>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</si>
  <si>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</si>
  <si>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</si>
  <si>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</si>
  <si>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</si>
  <si>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</si>
  <si>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</si>
  <si>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</si>
  <si>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</si>
  <si>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</si>
  <si>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</si>
  <si>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</si>
  <si>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</si>
  <si>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</si>
  <si>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</si>
  <si>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</si>
  <si>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</si>
  <si>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</si>
  <si>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</si>
  <si>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</si>
  <si>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</si>
  <si>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</si>
  <si>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</si>
  <si>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</si>
  <si>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</si>
  <si>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</si>
  <si>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</si>
  <si>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</si>
  <si>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</si>
  <si>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</si>
  <si>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</si>
  <si>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</si>
  <si>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</si>
  <si>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</si>
  <si>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</si>
  <si>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</si>
  <si>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</si>
  <si>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</si>
  <si>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</si>
  <si>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</si>
  <si>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</si>
  <si>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</si>
  <si>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</si>
  <si>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</si>
  <si>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</si>
  <si>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</si>
  <si>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</si>
  <si>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</si>
  <si>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</si>
  <si>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</si>
  <si>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</si>
  <si>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</si>
  <si>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</si>
  <si>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</si>
  <si>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</si>
  <si>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</si>
  <si>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</si>
  <si>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</si>
  <si>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</si>
  <si>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</si>
  <si>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</si>
  <si>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</si>
  <si>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</si>
  <si>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</si>
  <si>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</si>
  <si>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</si>
  <si>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</si>
  <si>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</si>
  <si>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</si>
  <si>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</si>
  <si>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</si>
  <si>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</si>
  <si>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</si>
  <si>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</si>
  <si>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</si>
  <si>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</si>
  <si>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</si>
  <si>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</si>
  <si>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</si>
  <si>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</si>
  <si>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</si>
  <si>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</si>
  <si>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</si>
  <si>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</si>
  <si>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</si>
  <si>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</si>
  <si>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</si>
  <si>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</si>
  <si>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</si>
  <si>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</si>
  <si>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</si>
  <si>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</si>
  <si>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</si>
  <si>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</si>
  <si>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</si>
  <si>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</si>
  <si>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</si>
  <si>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</si>
  <si>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</si>
  <si>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</si>
  <si>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</si>
  <si>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</si>
  <si>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</si>
  <si>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</si>
  <si>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</si>
  <si>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</si>
  <si>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</si>
  <si>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</si>
  <si>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</si>
  <si>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</si>
  <si>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</si>
  <si>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</si>
  <si>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</si>
  <si>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</si>
  <si>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</si>
  <si>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</si>
  <si>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</si>
  <si>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</si>
  <si>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</si>
  <si>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</si>
  <si>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</si>
  <si>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</si>
  <si>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</si>
  <si>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</si>
  <si>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</si>
  <si>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</si>
  <si>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</si>
  <si>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</si>
  <si>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</si>
  <si>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</si>
  <si>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</si>
  <si>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</si>
  <si>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</si>
  <si>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</si>
  <si>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</si>
  <si>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</si>
  <si>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</si>
  <si>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</si>
  <si>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</si>
  <si>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</si>
  <si>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</si>
  <si>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</si>
  <si>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</si>
  <si>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</si>
  <si>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</si>
  <si>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</si>
  <si>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</si>
  <si>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</si>
  <si>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</si>
  <si>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</si>
  <si>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</si>
  <si>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</si>
  <si>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</si>
  <si>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</si>
  <si>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</si>
  <si>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</si>
  <si>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</si>
  <si>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</si>
  <si>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</si>
  <si>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</si>
  <si>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</si>
  <si>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</si>
  <si>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</si>
  <si>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</si>
  <si>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</si>
  <si>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</si>
  <si>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</si>
  <si>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</si>
  <si>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</si>
  <si>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</si>
  <si>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</si>
  <si>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</si>
  <si>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</si>
  <si>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</si>
  <si>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</si>
  <si>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</si>
  <si>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</si>
  <si>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</si>
  <si>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</si>
  <si>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</si>
  <si>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</si>
  <si>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</si>
  <si>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</si>
  <si>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</si>
  <si>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</si>
  <si>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</si>
  <si>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</si>
  <si>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</si>
  <si>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</si>
  <si>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</si>
  <si>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</si>
  <si>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</si>
  <si>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</si>
  <si>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</si>
  <si>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</si>
  <si>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</si>
  <si>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</si>
  <si>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</si>
  <si>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</si>
  <si>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</si>
  <si>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</si>
  <si>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</si>
  <si>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</si>
  <si>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</si>
  <si>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</si>
  <si>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</si>
  <si>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</si>
  <si>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</si>
  <si>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</si>
  <si>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</si>
  <si>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</si>
  <si>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</si>
  <si>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</si>
  <si>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</si>
  <si>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</si>
  <si>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</si>
  <si>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</si>
  <si>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</si>
  <si>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</si>
  <si>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</si>
  <si>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</si>
  <si>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</si>
  <si>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</si>
  <si>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</si>
  <si>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</si>
  <si>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</si>
  <si>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</si>
  <si>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</si>
  <si>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</si>
  <si>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</si>
  <si>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</si>
  <si>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</si>
  <si>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</si>
  <si>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</si>
  <si>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</si>
  <si>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</si>
  <si>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</si>
  <si>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</si>
  <si>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</si>
  <si>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</si>
  <si>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</si>
  <si>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</si>
  <si>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</si>
  <si>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</si>
  <si>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</si>
  <si>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</si>
  <si>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</si>
  <si>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</si>
  <si>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</si>
  <si>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</si>
  <si>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</si>
  <si>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</si>
  <si>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</si>
  <si>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</si>
  <si>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</si>
  <si>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</si>
  <si>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</si>
  <si>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</si>
  <si>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</si>
  <si>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</si>
  <si>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</si>
  <si>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</si>
  <si>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</si>
  <si>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</si>
  <si>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</si>
  <si>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</si>
  <si>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</si>
  <si>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</si>
  <si>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</si>
  <si>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</si>
  <si>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</si>
  <si>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</si>
  <si>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</si>
  <si>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</si>
  <si>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</si>
  <si>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</si>
  <si>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</si>
  <si>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</si>
  <si>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</si>
  <si>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</si>
  <si>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</si>
  <si>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</si>
  <si>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</si>
  <si>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</si>
  <si>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</si>
  <si>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</si>
  <si>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</si>
  <si>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</si>
  <si>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</si>
  <si>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</si>
  <si>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</si>
  <si>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</si>
  <si>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</si>
  <si>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</si>
  <si>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</si>
  <si>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</si>
  <si>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</si>
  <si>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</si>
  <si>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</si>
  <si>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</si>
  <si>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</si>
  <si>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</si>
  <si>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</si>
  <si>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</si>
  <si>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</si>
  <si>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</si>
  <si>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</si>
  <si>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</si>
  <si>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</si>
  <si>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</si>
  <si>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</si>
  <si>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</si>
  <si>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</si>
  <si>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</si>
  <si>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</si>
  <si>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</si>
  <si>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</si>
  <si>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</si>
  <si>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</si>
  <si>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</si>
  <si>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</si>
  <si>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</si>
  <si>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</si>
  <si>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</si>
  <si>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</si>
  <si>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</si>
  <si>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</si>
  <si>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</si>
  <si>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</si>
  <si>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</si>
  <si>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</si>
  <si>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</si>
  <si>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</si>
  <si>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</si>
  <si>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</si>
  <si>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</si>
  <si>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</si>
  <si>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</si>
  <si>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</si>
  <si>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</si>
  <si>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</si>
  <si>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</si>
  <si>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</si>
  <si>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</si>
  <si>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</si>
  <si>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</si>
  <si>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</si>
  <si>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</si>
  <si>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</si>
  <si>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</si>
  <si>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</si>
  <si>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</si>
  <si>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</si>
  <si>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</si>
  <si>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</si>
  <si>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</si>
  <si>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</si>
  <si>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</si>
  <si>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</si>
  <si>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</si>
  <si>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</si>
  <si>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</si>
  <si>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</si>
  <si>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</si>
  <si>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</si>
  <si>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</si>
  <si>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</si>
  <si>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</si>
  <si>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</si>
  <si>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</si>
  <si>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</si>
  <si>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</si>
  <si>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</si>
  <si>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</si>
  <si>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</si>
  <si>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</si>
  <si>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</si>
  <si>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</si>
  <si>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</si>
  <si>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</si>
  <si>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</si>
  <si>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</si>
  <si>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</si>
  <si>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</si>
  <si>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</si>
  <si>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</si>
  <si>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</si>
  <si>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</si>
  <si>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</si>
  <si>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</si>
  <si>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</si>
  <si>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</si>
  <si>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</si>
  <si>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</si>
  <si>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</si>
  <si>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</si>
  <si>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</si>
  <si>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</si>
  <si>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</si>
  <si>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</si>
  <si>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</si>
  <si>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</si>
  <si>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</si>
  <si>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</si>
  <si>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</si>
  <si>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</si>
  <si>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</si>
  <si>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</si>
  <si>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</si>
  <si>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</si>
  <si>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</si>
  <si>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</si>
  <si>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</si>
  <si>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</si>
  <si>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</si>
  <si>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</si>
  <si>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</si>
  <si>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</si>
  <si>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</si>
  <si>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</si>
  <si>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</si>
  <si>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</si>
  <si>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</si>
  <si>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</si>
  <si>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</si>
  <si>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</si>
  <si>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</si>
  <si>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</si>
  <si>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</si>
  <si>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</si>
  <si>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</si>
  <si>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</si>
  <si>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</si>
  <si>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</si>
  <si>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</si>
  <si>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</si>
  <si>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</si>
  <si>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</si>
  <si>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</si>
  <si>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</si>
  <si>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</si>
  <si>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</si>
  <si>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</si>
  <si>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</si>
  <si>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</si>
  <si>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</si>
  <si>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</si>
  <si>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</si>
  <si>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</si>
  <si>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</si>
  <si>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</si>
  <si>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</si>
  <si>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</si>
  <si>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</si>
  <si>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</si>
  <si>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</si>
  <si>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</si>
  <si>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</si>
  <si>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</si>
  <si>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</si>
  <si>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</si>
  <si>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</si>
  <si>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</si>
  <si>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</si>
  <si>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</si>
  <si>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</si>
  <si>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</si>
  <si>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</si>
  <si>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</si>
  <si>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</si>
  <si>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</si>
  <si>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</si>
  <si>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</si>
  <si>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</si>
  <si>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</si>
  <si>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</si>
  <si>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</si>
  <si>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</si>
  <si>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</si>
  <si>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</si>
  <si>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</si>
  <si>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</si>
  <si>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</si>
  <si>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</si>
  <si>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</si>
  <si>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</si>
  <si>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</si>
  <si>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</si>
  <si>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</si>
  <si>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</si>
  <si>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</si>
  <si>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</si>
  <si>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</si>
  <si>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</si>
  <si>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</si>
  <si>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</si>
  <si>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</si>
  <si>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</si>
  <si>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</si>
  <si>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</si>
  <si>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</si>
  <si>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</si>
  <si>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</si>
  <si>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</si>
  <si>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</si>
  <si>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</si>
  <si>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</si>
  <si>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</si>
  <si>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</si>
  <si>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</si>
  <si>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</si>
  <si>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</si>
  <si>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</si>
  <si>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</si>
  <si>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</si>
  <si>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</si>
  <si>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</si>
  <si>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</si>
  <si>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</si>
  <si>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</si>
  <si>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</si>
  <si>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</si>
  <si>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</si>
  <si>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</si>
  <si>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</si>
  <si>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</si>
  <si>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</si>
  <si>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</si>
  <si>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</si>
  <si>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</si>
  <si>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</si>
  <si>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</si>
  <si>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</si>
  <si>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</si>
  <si>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</si>
  <si>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</si>
  <si>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</si>
  <si>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</si>
  <si>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</si>
  <si>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</si>
  <si>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</si>
  <si>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</si>
  <si>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</si>
  <si>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</si>
  <si>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</si>
  <si>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</si>
  <si>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</si>
  <si>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</si>
  <si>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</si>
  <si>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</si>
  <si>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</si>
  <si>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</si>
  <si>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</si>
  <si>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</si>
  <si>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</si>
  <si>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</si>
  <si>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</si>
  <si>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</si>
  <si>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</si>
  <si>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</si>
  <si>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</si>
  <si>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</si>
  <si>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</si>
  <si>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</si>
  <si>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</si>
  <si>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</si>
  <si>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</si>
  <si>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</si>
  <si>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</si>
  <si>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</si>
  <si>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</si>
  <si>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</si>
  <si>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</si>
  <si>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</si>
  <si>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</si>
  <si>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</si>
  <si>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</si>
  <si>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</si>
  <si>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</si>
  <si>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</si>
  <si>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</si>
  <si>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</si>
  <si>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</si>
  <si>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</si>
  <si>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</si>
  <si>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</si>
  <si>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</si>
  <si>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</si>
  <si>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</si>
  <si>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</si>
  <si>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</si>
  <si>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</si>
  <si>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</si>
  <si>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</si>
  <si>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</si>
  <si>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</si>
  <si>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</si>
  <si>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</si>
  <si>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</si>
  <si>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</si>
  <si>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</si>
  <si>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</si>
  <si>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</si>
  <si>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</si>
  <si>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</si>
  <si>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</si>
  <si>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</si>
  <si>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</si>
  <si>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</si>
  <si>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</si>
  <si>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</si>
  <si>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</si>
  <si>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</si>
  <si>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</si>
  <si>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</si>
  <si>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</si>
  <si>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</si>
  <si>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</si>
  <si>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</si>
  <si>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</si>
  <si>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</si>
  <si>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</si>
  <si>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</si>
  <si>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</si>
  <si>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</si>
  <si>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</si>
  <si>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</si>
  <si>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</si>
  <si>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</si>
  <si>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</si>
  <si>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</si>
  <si>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</si>
  <si>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</si>
  <si>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</si>
  <si>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</si>
  <si>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</si>
  <si>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</si>
  <si>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</si>
  <si>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</si>
  <si>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</si>
  <si>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</si>
  <si>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</si>
  <si>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</si>
  <si>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</si>
  <si>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</si>
  <si>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</si>
  <si>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</si>
  <si>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</si>
  <si>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</si>
  <si>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</si>
  <si>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</si>
  <si>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</si>
  <si>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</si>
  <si>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</si>
  <si>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</si>
  <si>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</si>
  <si>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</si>
  <si>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</si>
  <si>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</si>
  <si>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</si>
  <si>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</si>
  <si>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</si>
  <si>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</si>
  <si>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</si>
  <si>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</si>
  <si>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</si>
  <si>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</si>
  <si>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</si>
  <si>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</si>
  <si>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</si>
  <si>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</si>
  <si>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</si>
  <si>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</si>
  <si>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</si>
  <si>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</si>
  <si>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</si>
  <si>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</si>
  <si>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</si>
  <si>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</si>
  <si>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</si>
  <si>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</si>
  <si>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</si>
  <si>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</si>
  <si>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</si>
  <si>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</si>
  <si>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</si>
  <si>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</si>
  <si>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</si>
  <si>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</si>
  <si>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</si>
  <si>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</si>
  <si>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</si>
  <si>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</si>
  <si>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</si>
  <si>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</si>
  <si>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</si>
  <si>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</si>
  <si>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</si>
  <si>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</si>
  <si>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</si>
  <si>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</si>
  <si>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</si>
  <si>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</si>
  <si>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</si>
  <si>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</si>
  <si>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</si>
  <si>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</si>
  <si>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</si>
  <si>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</si>
  <si>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</si>
  <si>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</si>
  <si>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</si>
  <si>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</si>
  <si>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</si>
  <si>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</si>
  <si>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</si>
  <si>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</si>
  <si>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</si>
  <si>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</si>
  <si>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</si>
  <si>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</si>
  <si>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</si>
  <si>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</si>
  <si>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</si>
  <si>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</si>
  <si>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</si>
  <si>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</si>
  <si>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</si>
  <si>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</si>
  <si>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</si>
  <si>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</si>
  <si>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</si>
  <si>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</si>
  <si>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</si>
  <si>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</si>
  <si>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</si>
  <si>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</si>
  <si>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</si>
  <si>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</si>
  <si>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</si>
  <si>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</si>
  <si>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</si>
  <si>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</si>
  <si>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</si>
  <si>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</si>
  <si>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</si>
  <si>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</si>
  <si>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</si>
  <si>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</si>
  <si>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</si>
  <si>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</si>
  <si>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</si>
  <si>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</si>
  <si>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</si>
  <si>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</si>
  <si>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</si>
  <si>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</si>
  <si>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</si>
  <si>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</si>
  <si>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</si>
  <si>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</si>
  <si>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</si>
  <si>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</si>
  <si>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</si>
  <si>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</si>
  <si>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</si>
  <si>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</si>
  <si>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</si>
  <si>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</si>
  <si>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</si>
  <si>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</si>
  <si>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</si>
  <si>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</si>
  <si>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</si>
  <si>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</si>
  <si>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</si>
  <si>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</si>
  <si>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</si>
  <si>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</si>
  <si>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</si>
  <si>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</si>
  <si>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</si>
  <si>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</si>
  <si>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</si>
  <si>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</si>
  <si>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</si>
  <si>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</si>
  <si>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</si>
  <si>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</si>
  <si>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</si>
  <si>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</si>
  <si>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</si>
  <si>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</si>
  <si>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</si>
  <si>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</si>
  <si>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</si>
  <si>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</si>
  <si>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</si>
  <si>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</si>
  <si>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</si>
  <si>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</si>
  <si>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</si>
  <si>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</si>
  <si>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</si>
  <si>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</si>
  <si>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</si>
  <si>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</si>
  <si>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</si>
  <si>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</si>
  <si>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</si>
  <si>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</si>
  <si>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</si>
  <si>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</si>
  <si>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</si>
  <si>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</si>
  <si>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</si>
  <si>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</si>
  <si>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</si>
  <si>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</si>
  <si>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</si>
  <si>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</si>
  <si>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</si>
  <si>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</si>
  <si>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</si>
  <si>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</si>
  <si>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</si>
  <si>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</si>
  <si>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</si>
  <si>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</si>
  <si>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</si>
  <si>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</si>
  <si>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</si>
  <si>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</si>
  <si>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</si>
  <si>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</si>
  <si>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</si>
  <si>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</si>
  <si>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</si>
  <si>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</si>
  <si>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</si>
  <si>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</si>
  <si>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</si>
  <si>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</si>
  <si>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</si>
  <si>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</si>
  <si>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</si>
  <si>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</si>
  <si>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</si>
  <si>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</si>
  <si>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</si>
  <si>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</si>
  <si>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</si>
  <si>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</si>
  <si>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</si>
  <si>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</si>
  <si>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</si>
  <si>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</si>
  <si>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</si>
  <si>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</si>
  <si>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</si>
  <si>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</si>
  <si>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</si>
  <si>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</si>
  <si>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</si>
  <si>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</si>
  <si>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</si>
  <si>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</si>
  <si>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</si>
  <si>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</si>
  <si>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</si>
  <si>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</si>
  <si>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</si>
  <si>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</si>
  <si>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</si>
  <si>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</si>
  <si>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</si>
  <si>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</si>
  <si>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</si>
  <si>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</si>
  <si>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</si>
  <si>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</si>
  <si>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</si>
  <si>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</si>
  <si>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</si>
  <si>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</si>
  <si>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</si>
  <si>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</si>
  <si>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</si>
  <si>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</si>
  <si>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</si>
  <si>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</si>
  <si>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</si>
  <si>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</si>
  <si>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</si>
  <si>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</si>
  <si>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</si>
  <si>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</si>
  <si>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</si>
  <si>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</si>
  <si>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</si>
  <si>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</si>
  <si>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</si>
  <si>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</si>
  <si>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</si>
  <si>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</si>
  <si>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</si>
  <si>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</si>
  <si>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</si>
  <si>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</si>
  <si>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</si>
  <si>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</si>
  <si>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</si>
  <si>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</si>
  <si>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</si>
  <si>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</si>
  <si>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</si>
  <si>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</si>
  <si>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</si>
  <si>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</si>
  <si>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</si>
  <si>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</si>
  <si>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</si>
  <si>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</si>
  <si>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</si>
  <si>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</si>
  <si>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</si>
  <si>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</si>
  <si>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</si>
  <si>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</si>
  <si>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</si>
  <si>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</si>
  <si>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</si>
  <si>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</si>
  <si>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</si>
  <si>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</si>
  <si>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</si>
  <si>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</si>
  <si>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</si>
  <si>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</si>
  <si>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</si>
  <si>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</si>
  <si>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</si>
  <si>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</si>
  <si>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</si>
  <si>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</si>
  <si>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</si>
  <si>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</si>
  <si>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</si>
  <si>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</si>
  <si>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</si>
  <si>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</si>
  <si>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</si>
  <si>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</si>
  <si>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</si>
  <si>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</si>
  <si>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</si>
  <si>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</si>
  <si>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</si>
  <si>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</si>
  <si>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</si>
  <si>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</si>
  <si>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</si>
  <si>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</si>
  <si>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</si>
  <si>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</si>
  <si>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</si>
  <si>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</si>
  <si>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</si>
  <si>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</si>
  <si>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</si>
  <si>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</si>
  <si>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</si>
  <si>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</si>
  <si>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</si>
  <si>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</si>
  <si>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</si>
  <si>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</si>
  <si>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</si>
  <si>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</si>
  <si>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</si>
  <si>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</si>
  <si>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</si>
  <si>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</si>
  <si>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</si>
  <si>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</si>
  <si>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</si>
  <si>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</si>
  <si>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</si>
  <si>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</si>
  <si>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</si>
  <si>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</si>
  <si>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</si>
  <si>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</si>
  <si>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</si>
  <si>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</si>
  <si>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</si>
  <si>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</si>
  <si>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</si>
  <si>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</si>
  <si>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</si>
  <si>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</si>
  <si>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</si>
  <si>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</si>
  <si>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</si>
  <si>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</si>
  <si>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</si>
  <si>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</si>
  <si>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</si>
  <si>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</si>
  <si>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</si>
  <si>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</si>
  <si>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</si>
  <si>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</si>
  <si>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</si>
  <si>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</si>
  <si>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</si>
  <si>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</si>
  <si>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</si>
  <si>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</si>
  <si>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</si>
  <si>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</si>
  <si>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</si>
  <si>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</si>
  <si>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</si>
  <si>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</si>
  <si>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</si>
  <si>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</si>
  <si>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</si>
  <si>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</si>
  <si>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</si>
  <si>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</si>
  <si>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</si>
  <si>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</si>
  <si>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</si>
  <si>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</si>
  <si>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</si>
  <si>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</si>
  <si>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</si>
  <si>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</si>
  <si>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</si>
  <si>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</si>
  <si>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</si>
  <si>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</si>
  <si>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</si>
  <si>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</si>
  <si>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</si>
  <si>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</si>
  <si>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</si>
  <si>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</si>
  <si>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</si>
  <si>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</si>
  <si>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</si>
  <si>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</si>
  <si>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</si>
  <si>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</si>
  <si>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</si>
  <si>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</si>
  <si>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</si>
  <si>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</si>
  <si>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</si>
  <si>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</si>
  <si>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</si>
  <si>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</si>
  <si>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</si>
  <si>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</si>
  <si>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</si>
  <si>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</si>
  <si>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</si>
  <si>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</si>
  <si>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</si>
  <si>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</si>
  <si>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</si>
  <si>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</si>
  <si>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</si>
  <si>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</si>
  <si>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</si>
  <si>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</si>
  <si>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</si>
  <si>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</si>
  <si>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</si>
  <si>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</si>
  <si>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</si>
  <si>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</si>
  <si>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</si>
  <si>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</si>
  <si>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</si>
  <si>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</si>
  <si>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</si>
  <si>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</si>
  <si>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</si>
  <si>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</si>
  <si>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</si>
  <si>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</si>
  <si>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</si>
  <si>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</si>
  <si>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</si>
  <si>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</si>
  <si>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</si>
  <si>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</si>
  <si>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</si>
  <si>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</si>
  <si>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</si>
  <si>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</si>
  <si>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</si>
  <si>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</si>
  <si>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</si>
  <si>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</si>
  <si>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</si>
  <si>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</si>
  <si>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</si>
  <si>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</si>
  <si>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</si>
  <si>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</si>
  <si>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</si>
  <si>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</si>
  <si>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</si>
  <si>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</si>
  <si>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</si>
  <si>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</si>
  <si>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</si>
  <si>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</si>
  <si>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</si>
  <si>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</si>
  <si>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</si>
  <si>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</si>
  <si>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</si>
  <si>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</si>
  <si>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</si>
  <si>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</si>
  <si>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</si>
  <si>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</si>
  <si>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</si>
  <si>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</si>
  <si>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</si>
  <si>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</si>
  <si>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</si>
  <si>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</si>
  <si>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</si>
  <si>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</si>
  <si>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</si>
  <si>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</si>
  <si>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</si>
  <si>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</si>
  <si>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</si>
  <si>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</si>
  <si>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</si>
  <si>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</si>
  <si>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</si>
  <si>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</si>
  <si>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</si>
  <si>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</si>
  <si>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</si>
  <si>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</si>
  <si>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</si>
  <si>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</si>
  <si>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</si>
  <si>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</si>
  <si>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</si>
  <si>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</si>
  <si>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</si>
  <si>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</si>
  <si>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</si>
  <si>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</si>
  <si>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</si>
  <si>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</si>
  <si>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</si>
  <si>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</si>
  <si>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</si>
  <si>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</si>
  <si>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</si>
  <si>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</si>
  <si>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</si>
  <si>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</si>
  <si>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</si>
  <si>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</si>
  <si>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</si>
  <si>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</si>
  <si>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</si>
  <si>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</si>
  <si>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</si>
  <si>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</si>
  <si>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</si>
  <si>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</si>
  <si>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</si>
  <si>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</si>
  <si>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</si>
  <si>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</si>
  <si>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</si>
  <si>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</si>
  <si>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</si>
  <si>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</si>
  <si>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</si>
  <si>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</si>
  <si>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</si>
  <si>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</si>
  <si>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</si>
  <si>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</si>
  <si>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</si>
  <si>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</si>
  <si>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</si>
  <si>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</si>
  <si>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</si>
  <si>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</si>
  <si>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</si>
  <si>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</si>
  <si>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</si>
  <si>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</si>
  <si>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</si>
  <si>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</si>
  <si>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</si>
  <si>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</si>
  <si>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</si>
  <si>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</si>
  <si>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</si>
  <si>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</si>
  <si>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</si>
  <si>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</si>
  <si>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</si>
  <si>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</si>
  <si>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</si>
  <si>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</si>
  <si>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</si>
  <si>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</si>
  <si>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</si>
  <si>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</si>
  <si>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</si>
  <si>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</si>
  <si>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</si>
  <si>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</si>
  <si>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</si>
  <si>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</si>
  <si>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</si>
  <si>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</si>
  <si>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</si>
  <si>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</si>
  <si>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</si>
  <si>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</si>
  <si>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</si>
  <si>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</si>
  <si>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</si>
  <si>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</si>
  <si>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</si>
  <si>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</si>
  <si>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</si>
  <si>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</si>
  <si>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</si>
  <si>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</si>
  <si>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</si>
  <si>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</si>
  <si>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</si>
  <si>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</si>
  <si>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</si>
  <si>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</si>
  <si>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</si>
  <si>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</si>
  <si>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</si>
  <si>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</si>
  <si>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</si>
  <si>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</si>
  <si>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</si>
  <si>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</si>
  <si>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</si>
  <si>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</si>
  <si>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</si>
  <si>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</si>
  <si>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</si>
  <si>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</si>
  <si>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</si>
  <si>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</si>
  <si>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</si>
  <si>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</si>
  <si>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</si>
  <si>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</si>
  <si>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</si>
  <si>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</si>
  <si>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</si>
  <si>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</si>
  <si>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</si>
  <si>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</si>
  <si>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</si>
  <si>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</si>
  <si>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</si>
  <si>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</si>
  <si>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</si>
  <si>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</si>
  <si>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</si>
  <si>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</si>
  <si>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</si>
  <si>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</si>
  <si>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</si>
  <si>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</si>
  <si>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</si>
  <si>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</si>
  <si>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</si>
  <si>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</si>
  <si>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</si>
  <si>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</si>
  <si>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</si>
  <si>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</si>
  <si>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</si>
  <si>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</si>
  <si>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</si>
  <si>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</si>
  <si>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</si>
  <si>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</si>
  <si>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</si>
  <si>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</si>
  <si>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</si>
  <si>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</si>
  <si>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</si>
  <si>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</si>
  <si>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</si>
  <si>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</si>
  <si>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</si>
  <si>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</si>
  <si>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</si>
  <si>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</si>
  <si>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</si>
  <si>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</si>
  <si>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</si>
  <si>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</si>
  <si>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</si>
  <si>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</si>
  <si>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</si>
  <si>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</si>
  <si>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</si>
  <si>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</si>
  <si>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</si>
  <si>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</si>
  <si>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</si>
  <si>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</si>
  <si>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</si>
  <si>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</si>
  <si>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</si>
  <si>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</si>
  <si>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</si>
  <si>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</si>
  <si>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</si>
  <si>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</si>
  <si>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</si>
  <si>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</si>
  <si>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</si>
  <si>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</si>
  <si>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</si>
  <si>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</si>
  <si>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</si>
  <si>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</si>
  <si>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</si>
  <si>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</si>
  <si>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</si>
  <si>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</si>
  <si>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</si>
  <si>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</si>
  <si>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</si>
  <si>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</si>
  <si>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</si>
  <si>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</si>
  <si>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</si>
  <si>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</si>
  <si>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</si>
  <si>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</si>
  <si>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</si>
  <si>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</si>
  <si>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</si>
  <si>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</si>
  <si>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</si>
  <si>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</si>
  <si>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</si>
  <si>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</si>
  <si>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</si>
  <si>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</si>
  <si>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</si>
  <si>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</si>
  <si>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</si>
  <si>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</si>
  <si>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</si>
  <si>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</si>
  <si>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</si>
  <si>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</si>
  <si>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</si>
  <si>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</si>
  <si>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</si>
  <si>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</si>
  <si>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</si>
  <si>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</si>
  <si>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</si>
  <si>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</si>
  <si>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</si>
  <si>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</si>
  <si>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</si>
  <si>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</si>
  <si>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</si>
  <si>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</si>
  <si>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</si>
  <si>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</si>
  <si>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</si>
  <si>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</si>
  <si>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</si>
  <si>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</si>
  <si>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</si>
  <si>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</si>
  <si>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</si>
  <si>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</si>
  <si>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</si>
  <si>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</si>
  <si>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</si>
  <si>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</si>
  <si>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</si>
  <si>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</si>
  <si>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</si>
  <si>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</si>
  <si>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</si>
  <si>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</si>
  <si>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</si>
  <si>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</si>
  <si>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</si>
  <si>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</si>
  <si>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</si>
  <si>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</si>
  <si>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</si>
  <si>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</si>
  <si>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</si>
  <si>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</si>
  <si>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</si>
  <si>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</si>
  <si>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</si>
  <si>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</si>
  <si>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</si>
  <si>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</si>
  <si>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</si>
  <si>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</si>
  <si>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</si>
  <si>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</si>
  <si>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</si>
  <si>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</si>
  <si>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</si>
  <si>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</si>
  <si>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</si>
  <si>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</si>
  <si>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</si>
  <si>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</si>
  <si>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</si>
  <si>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</si>
  <si>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</si>
  <si>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</si>
  <si>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</si>
  <si>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</si>
  <si>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</si>
  <si>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</si>
  <si>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</si>
  <si>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</si>
  <si>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</si>
  <si>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</si>
  <si>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</si>
  <si>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</si>
  <si>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</si>
  <si>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</si>
  <si>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</si>
  <si>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</si>
  <si>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</si>
  <si>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</si>
  <si>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</si>
  <si>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</si>
  <si>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</si>
  <si>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</si>
  <si>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</si>
  <si>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</si>
  <si>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</si>
  <si>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</si>
  <si>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</si>
  <si>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</si>
  <si>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</si>
  <si>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</si>
  <si>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</si>
  <si>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</si>
  <si>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</si>
  <si>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</si>
  <si>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</si>
  <si>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</si>
  <si>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</si>
  <si>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</si>
  <si>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</si>
  <si>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</si>
  <si>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</si>
  <si>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</si>
  <si>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</si>
  <si>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</si>
  <si>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</si>
  <si>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</si>
  <si>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</si>
  <si>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</si>
  <si>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</si>
  <si>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</si>
  <si>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</si>
  <si>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</si>
  <si>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</si>
  <si>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</si>
  <si>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</si>
  <si>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</si>
  <si>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</si>
  <si>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</si>
  <si>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</si>
  <si>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</si>
  <si>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</si>
  <si>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</si>
  <si>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</si>
  <si>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</si>
  <si>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</si>
  <si>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</si>
  <si>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</si>
  <si>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</si>
  <si>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</si>
  <si>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</si>
  <si>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</si>
  <si>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</si>
  <si>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</si>
  <si>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</si>
  <si>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</si>
  <si>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</si>
  <si>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</si>
  <si>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</si>
  <si>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</si>
  <si>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</si>
  <si>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</si>
  <si>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</si>
  <si>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</si>
  <si>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</si>
  <si>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</si>
  <si>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</si>
  <si>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</si>
  <si>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</si>
  <si>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</si>
  <si>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</si>
  <si>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</si>
  <si>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</si>
  <si>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</si>
  <si>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</si>
  <si>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</si>
  <si>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</si>
  <si>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</si>
  <si>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</si>
  <si>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</si>
  <si>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</si>
  <si>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</si>
  <si>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</si>
  <si>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</si>
  <si>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</si>
  <si>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</si>
  <si>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</si>
  <si>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</si>
  <si>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</si>
  <si>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</si>
  <si>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</si>
  <si>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</si>
  <si>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</si>
  <si>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</si>
  <si>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</si>
  <si>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</si>
  <si>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</si>
  <si>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</si>
  <si>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</si>
  <si>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</si>
  <si>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</si>
  <si>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</si>
  <si>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</si>
  <si>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</si>
  <si>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</si>
  <si>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</si>
  <si>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</si>
  <si>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</si>
  <si>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</si>
  <si>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</si>
  <si>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</si>
  <si>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</si>
  <si>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</si>
  <si>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</si>
  <si>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</si>
  <si>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</si>
  <si>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</si>
  <si>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</si>
  <si>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</si>
  <si>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</si>
  <si>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</si>
  <si>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</si>
  <si>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</si>
  <si>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</si>
  <si>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</si>
  <si>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</si>
  <si>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</si>
  <si>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</si>
  <si>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</si>
  <si>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</si>
  <si>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</si>
  <si>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</si>
  <si>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</si>
  <si>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</si>
  <si>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</si>
  <si>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</si>
  <si>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</si>
  <si>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</si>
  <si>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</si>
  <si>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</si>
  <si>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</si>
  <si>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</si>
  <si>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</si>
  <si>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</si>
  <si>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</si>
  <si>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</si>
  <si>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</si>
  <si>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</si>
  <si>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</si>
  <si>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</si>
  <si>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</si>
  <si>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</si>
  <si>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</si>
  <si>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</si>
  <si>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</si>
  <si>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</si>
  <si>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</si>
  <si>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</si>
  <si>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</si>
  <si>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</si>
  <si>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</si>
  <si>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</si>
  <si>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</si>
  <si>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</si>
  <si>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</si>
  <si>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</si>
  <si>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</si>
  <si>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</si>
  <si>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</si>
  <si>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</si>
  <si>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</si>
  <si>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</si>
  <si>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</si>
  <si>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</si>
  <si>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</si>
  <si>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</si>
  <si>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</si>
  <si>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</si>
  <si>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</si>
  <si>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</si>
  <si>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</si>
  <si>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</si>
  <si>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</si>
  <si>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</si>
  <si>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</si>
  <si>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</si>
  <si>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</si>
  <si>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</si>
  <si>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</si>
  <si>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</si>
  <si>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</si>
  <si>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</si>
  <si>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</si>
  <si>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</si>
  <si>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</si>
  <si>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</si>
  <si>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</si>
  <si>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</si>
  <si>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</si>
  <si>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</si>
  <si>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</si>
  <si>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</si>
  <si>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</si>
  <si>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</si>
  <si>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</si>
  <si>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</si>
  <si>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</si>
  <si>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</si>
  <si>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</si>
  <si>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</si>
  <si>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</si>
  <si>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</si>
  <si>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</si>
  <si>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</si>
  <si>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</si>
  <si>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</si>
  <si>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</si>
  <si>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</si>
  <si>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</si>
  <si>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</si>
  <si>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</si>
  <si>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</si>
  <si>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</si>
  <si>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</si>
  <si>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</si>
  <si>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</si>
  <si>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</si>
  <si>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</si>
  <si>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</si>
  <si>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</si>
  <si>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</si>
  <si>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</si>
  <si>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</si>
  <si>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</si>
  <si>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</si>
  <si>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</si>
  <si>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</si>
  <si>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</si>
  <si>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</si>
  <si>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</si>
  <si>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</si>
  <si>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</si>
  <si>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</si>
  <si>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</si>
  <si>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</si>
  <si>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</si>
  <si>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</si>
  <si>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</si>
  <si>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</si>
  <si>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</si>
  <si>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</si>
  <si>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</si>
  <si>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</si>
  <si>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</si>
  <si>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</si>
  <si>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</si>
  <si>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</si>
  <si>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</si>
  <si>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</si>
  <si>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</si>
  <si>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</si>
  <si>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</si>
  <si>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</si>
  <si>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</si>
  <si>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</si>
  <si>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</si>
  <si>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</si>
  <si>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</si>
  <si>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</si>
  <si>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</si>
  <si>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</si>
  <si>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</si>
  <si>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</si>
  <si>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</si>
  <si>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</si>
  <si>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</si>
  <si>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</si>
  <si>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</si>
  <si>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</si>
  <si>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</si>
  <si>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</si>
  <si>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</si>
  <si>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</si>
  <si>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</si>
  <si>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</si>
  <si>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</si>
  <si>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</si>
  <si>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</si>
  <si>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</si>
  <si>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</si>
  <si>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</si>
  <si>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</si>
  <si>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</si>
  <si>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</si>
  <si>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</si>
  <si>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</si>
  <si>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</si>
  <si>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</si>
  <si>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</si>
  <si>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</si>
  <si>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</si>
  <si>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</si>
  <si>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</si>
  <si>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</si>
  <si>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</si>
  <si>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</si>
  <si>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</si>
  <si>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</si>
  <si>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</si>
  <si>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</si>
  <si>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</si>
  <si>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</si>
  <si>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</si>
  <si>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</si>
  <si>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</si>
  <si>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</si>
  <si>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</si>
  <si>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</si>
  <si>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</si>
  <si>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</si>
  <si>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</si>
  <si>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</si>
  <si>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</si>
  <si>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</si>
  <si>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</si>
  <si>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</si>
  <si>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</si>
  <si>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</si>
  <si>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</si>
  <si>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</si>
  <si>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</si>
  <si>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</si>
  <si>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</si>
  <si>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</si>
  <si>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</si>
  <si>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</si>
  <si>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</si>
  <si>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</si>
  <si>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</si>
  <si>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</si>
  <si>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</si>
  <si>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</si>
  <si>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</si>
  <si>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</si>
  <si>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</si>
  <si>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</si>
  <si>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</si>
  <si>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</si>
  <si>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</si>
  <si>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</si>
  <si>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</si>
  <si>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</si>
  <si>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</si>
  <si>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</si>
  <si>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</si>
  <si>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</si>
  <si>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</si>
  <si>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</si>
  <si>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</si>
  <si>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</si>
  <si>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</si>
  <si>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</si>
  <si>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</si>
  <si>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</si>
  <si>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</si>
  <si>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</si>
  <si>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</si>
  <si>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</si>
  <si>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</si>
  <si>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</si>
  <si>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</si>
  <si>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</si>
  <si>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</si>
  <si>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</si>
  <si>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</si>
  <si>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</si>
  <si>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</si>
  <si>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</si>
  <si>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</si>
  <si>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</si>
  <si>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</si>
  <si>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</si>
  <si>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</si>
  <si>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</si>
  <si>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</si>
  <si>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</si>
  <si>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</si>
  <si>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</si>
  <si>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</si>
  <si>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</si>
  <si>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</si>
  <si>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</si>
  <si>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</si>
  <si>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</si>
  <si>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</si>
  <si>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</si>
  <si>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</si>
  <si>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</si>
  <si>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</si>
  <si>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</si>
  <si>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</si>
  <si>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</si>
  <si>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</si>
  <si>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</si>
  <si>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</si>
  <si>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</si>
  <si>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</si>
  <si>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</si>
  <si>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</si>
  <si>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</si>
  <si>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</si>
  <si>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</si>
  <si>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</si>
  <si>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</si>
  <si>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</si>
  <si>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</si>
  <si>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</si>
  <si>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</si>
  <si>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</si>
  <si>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</si>
  <si>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</si>
  <si>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</si>
  <si>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</si>
  <si>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</si>
  <si>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</si>
  <si>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</si>
  <si>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</si>
  <si>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</si>
  <si>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</si>
  <si>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</si>
  <si>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</si>
  <si>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</si>
  <si>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</si>
  <si>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</si>
  <si>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</si>
  <si>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</si>
  <si>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</si>
  <si>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</si>
  <si>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</si>
  <si>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</si>
  <si>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</si>
  <si>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</si>
  <si>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</si>
  <si>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</si>
  <si>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</si>
  <si>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</si>
  <si>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</si>
  <si>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</si>
  <si>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</si>
  <si>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</si>
  <si>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</si>
  <si>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</si>
  <si>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</si>
  <si>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</si>
  <si>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</si>
  <si>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</si>
  <si>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</si>
  <si>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</si>
  <si>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</si>
  <si>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</si>
  <si>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</si>
  <si>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</si>
  <si>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</si>
  <si>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</si>
  <si>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</si>
  <si>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</si>
  <si>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</si>
  <si>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</si>
  <si>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</si>
  <si>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</si>
  <si>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</si>
  <si>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</si>
  <si>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</si>
  <si>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</si>
  <si>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</si>
  <si>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</si>
  <si>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</si>
  <si>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</si>
  <si>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</si>
  <si>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</si>
  <si>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</si>
  <si>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</si>
  <si>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</si>
  <si>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</si>
  <si>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</si>
  <si>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</si>
  <si>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</si>
  <si>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</si>
  <si>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</si>
  <si>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</si>
  <si>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</si>
  <si>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</si>
  <si>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</si>
  <si>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</si>
  <si>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</si>
  <si>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</si>
  <si>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</si>
  <si>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</si>
  <si>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</si>
  <si>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</si>
  <si>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</si>
  <si>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</si>
  <si>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</si>
  <si>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</si>
  <si>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</si>
  <si>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</si>
  <si>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</si>
  <si>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</si>
  <si>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</si>
  <si>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</si>
  <si>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</si>
  <si>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</si>
  <si>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</si>
  <si>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</si>
  <si>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</si>
  <si>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</si>
  <si>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</si>
  <si>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</si>
  <si>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</si>
  <si>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</si>
  <si>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</si>
  <si>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</si>
  <si>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</si>
  <si>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</si>
  <si>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</si>
  <si>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</si>
  <si>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</si>
  <si>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</si>
  <si>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</si>
  <si>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</si>
  <si>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</si>
  <si>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</si>
  <si>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</si>
  <si>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</si>
  <si>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</si>
  <si>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</si>
  <si>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</si>
  <si>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</si>
  <si>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</si>
  <si>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</si>
  <si>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</si>
  <si>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</si>
  <si>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</si>
  <si>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</si>
  <si>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</si>
  <si>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</si>
  <si>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</si>
  <si>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</si>
  <si>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</si>
  <si>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</si>
  <si>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</si>
  <si>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</si>
  <si>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</si>
  <si>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</si>
  <si>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</si>
  <si>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</si>
  <si>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</si>
  <si>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</si>
  <si>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</si>
  <si>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</si>
  <si>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</si>
  <si>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</si>
  <si>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</si>
  <si>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</si>
  <si>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</si>
  <si>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</si>
  <si>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</si>
  <si>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</si>
  <si>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</si>
  <si>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</si>
  <si>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</si>
  <si>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</si>
  <si>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</si>
  <si>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</si>
  <si>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</si>
  <si>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</si>
  <si>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</si>
  <si>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</si>
  <si>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</si>
  <si>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</si>
  <si>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</si>
  <si>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</si>
  <si>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</si>
  <si>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</si>
  <si>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</si>
  <si>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</si>
  <si>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</si>
  <si>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</si>
  <si>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</si>
  <si>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</si>
  <si>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</si>
  <si>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</si>
  <si>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</si>
  <si>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</si>
  <si>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</si>
  <si>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</si>
  <si>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</si>
  <si>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</si>
  <si>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</si>
  <si>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</si>
  <si>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</si>
  <si>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</si>
  <si>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</si>
  <si>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</si>
  <si>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</si>
  <si>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</si>
  <si>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</si>
  <si>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</si>
  <si>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</si>
  <si>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</si>
  <si>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</si>
  <si>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</si>
  <si>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</si>
  <si>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</si>
  <si>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</si>
  <si>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</si>
  <si>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</si>
  <si>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</si>
  <si>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</si>
  <si>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</si>
  <si>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</si>
  <si>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</si>
  <si>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</si>
  <si>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</si>
  <si>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</si>
  <si>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</si>
  <si>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</si>
  <si>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</si>
  <si>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</si>
  <si>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</si>
  <si>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</si>
  <si>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</si>
  <si>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</si>
  <si>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</si>
  <si>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</si>
  <si>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</si>
  <si>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</si>
  <si>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</si>
  <si>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</si>
  <si>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</si>
  <si>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</si>
  <si>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</si>
  <si>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</si>
  <si>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</si>
  <si>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</si>
  <si>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</si>
  <si>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</si>
  <si>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</si>
  <si>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</si>
  <si>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</si>
  <si>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</si>
  <si>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</si>
  <si>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</si>
  <si>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</si>
  <si>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</si>
  <si>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</si>
  <si>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</si>
  <si>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</si>
  <si>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</si>
  <si>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</si>
  <si>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</si>
  <si>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</si>
  <si>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</si>
  <si>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</si>
  <si>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</si>
  <si>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</si>
  <si>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</si>
  <si>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</si>
  <si>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</si>
  <si>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</si>
  <si>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</si>
  <si>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</si>
  <si>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</si>
  <si>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</si>
  <si>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</si>
  <si>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</si>
  <si>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</si>
  <si>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</si>
  <si>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</si>
  <si>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</si>
  <si>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</si>
  <si>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</si>
  <si>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</si>
  <si>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</si>
  <si>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</si>
  <si>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</si>
  <si>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</si>
  <si>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</si>
  <si>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</si>
  <si>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</si>
  <si>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</si>
  <si>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</si>
  <si>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</si>
  <si>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</si>
  <si>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</si>
  <si>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</si>
  <si>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</si>
  <si>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</si>
  <si>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</si>
  <si>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</si>
  <si>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</si>
  <si>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</si>
  <si>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</si>
  <si>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</si>
  <si>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</si>
  <si>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</si>
  <si>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</si>
  <si>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</si>
  <si>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</si>
  <si>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</si>
  <si>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</si>
  <si>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</si>
  <si>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</si>
  <si>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</si>
  <si>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</si>
  <si>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</si>
  <si>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</si>
  <si>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</si>
  <si>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</si>
  <si>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</si>
  <si>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</si>
  <si>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</si>
  <si>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</si>
  <si>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</si>
  <si>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</si>
  <si>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</si>
  <si>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</si>
  <si>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</si>
  <si>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</si>
  <si>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</si>
  <si>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</si>
  <si>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</si>
  <si>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</si>
  <si>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</si>
  <si>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</si>
  <si>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</si>
  <si>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</si>
  <si>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</si>
  <si>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</si>
  <si>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</si>
  <si>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</si>
  <si>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</si>
  <si>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</si>
  <si>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</si>
  <si>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</si>
  <si>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</si>
  <si>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</si>
  <si>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</si>
  <si>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</si>
  <si>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</si>
  <si>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</si>
  <si>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</si>
  <si>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</si>
  <si>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</si>
  <si>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</si>
  <si>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</si>
  <si>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</si>
  <si>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</si>
  <si>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</si>
  <si>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</si>
  <si>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</si>
  <si>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</si>
  <si>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</si>
  <si>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</si>
  <si>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</si>
  <si>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</si>
  <si>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</si>
  <si>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</si>
  <si>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</si>
  <si>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</si>
  <si>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</si>
  <si>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</si>
  <si>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</si>
  <si>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</si>
  <si>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</si>
  <si>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</si>
  <si>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</si>
  <si>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</si>
  <si>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</si>
  <si>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</si>
  <si>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</si>
  <si>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</si>
  <si>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</si>
  <si>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</si>
  <si>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</si>
  <si>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</si>
  <si>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</si>
  <si>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</si>
  <si>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</si>
  <si>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</si>
  <si>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</si>
  <si>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</si>
  <si>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</si>
  <si>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</si>
  <si>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</si>
  <si>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</si>
  <si>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</si>
  <si>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</si>
  <si>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</si>
  <si>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</si>
  <si>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</si>
  <si>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</si>
  <si>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</si>
  <si>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</si>
  <si>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</si>
  <si>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</si>
  <si>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</si>
  <si>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</si>
  <si>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</si>
  <si>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</si>
  <si>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</si>
  <si>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</si>
  <si>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</si>
  <si>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</si>
  <si>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</si>
  <si>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</si>
  <si>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</si>
  <si>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</si>
  <si>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</si>
  <si>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</si>
  <si>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</si>
  <si>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</si>
  <si>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</si>
  <si>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</si>
  <si>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</si>
  <si>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</si>
  <si>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</si>
  <si>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</si>
  <si>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</si>
  <si>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</si>
  <si>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</si>
  <si>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</si>
  <si>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</si>
  <si>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</si>
  <si>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</si>
  <si>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</si>
  <si>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</si>
  <si>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</si>
  <si>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</si>
  <si>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</si>
  <si>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</si>
  <si>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</si>
  <si>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</si>
  <si>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</si>
  <si>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</si>
  <si>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</si>
  <si>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</si>
  <si>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</si>
  <si>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</si>
  <si>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</si>
  <si>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</si>
  <si>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</si>
  <si>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</si>
  <si>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</si>
  <si>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</si>
  <si>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</si>
  <si>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</si>
  <si>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</si>
  <si>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</si>
  <si>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</si>
  <si>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</si>
  <si>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</si>
  <si>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</si>
  <si>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</si>
  <si>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</si>
  <si>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</si>
  <si>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</si>
  <si>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</si>
  <si>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</si>
  <si>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</si>
  <si>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</si>
  <si>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</si>
  <si>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</si>
  <si>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</si>
  <si>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</si>
  <si>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</si>
  <si>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</si>
  <si>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</si>
  <si>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</si>
  <si>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</si>
  <si>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</si>
  <si>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</si>
  <si>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</si>
  <si>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</si>
  <si>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</si>
  <si>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</si>
  <si>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</si>
  <si>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</si>
  <si>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</si>
  <si>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</si>
  <si>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</si>
  <si>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</si>
  <si>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</si>
  <si>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</si>
  <si>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</si>
  <si>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</si>
  <si>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</si>
  <si>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</si>
  <si>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</si>
  <si>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</si>
  <si>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</si>
  <si>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</si>
  <si>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</si>
  <si>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</si>
  <si>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</si>
  <si>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</si>
  <si>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</si>
  <si>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</si>
  <si>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</si>
  <si>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</si>
  <si>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</si>
  <si>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</si>
  <si>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</si>
  <si>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</si>
  <si>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</si>
  <si>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</si>
  <si>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</si>
  <si>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</si>
  <si>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</si>
  <si>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</si>
  <si>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</si>
  <si>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</si>
  <si>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</si>
  <si>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</si>
  <si>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</si>
  <si>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</si>
  <si>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</si>
  <si>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</si>
  <si>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</si>
  <si>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</si>
  <si>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</si>
  <si>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</si>
  <si>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</si>
  <si>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</si>
  <si>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</si>
  <si>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</si>
  <si>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</si>
  <si>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</si>
  <si>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</si>
  <si>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</si>
  <si>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</si>
  <si>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</si>
  <si>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</si>
  <si>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</si>
  <si>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</si>
  <si>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</si>
  <si>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</si>
  <si>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</si>
  <si>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</si>
  <si>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</si>
  <si>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</si>
  <si>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</si>
  <si>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</si>
  <si>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</si>
  <si>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</si>
  <si>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</si>
  <si>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</si>
  <si>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</si>
  <si>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</si>
  <si>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</si>
  <si>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</si>
  <si>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</si>
  <si>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</si>
  <si>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</si>
  <si>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</si>
  <si>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</si>
  <si>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</si>
  <si>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</si>
  <si>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</si>
  <si>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</si>
  <si>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</si>
  <si>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</si>
  <si>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</si>
  <si>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</si>
  <si>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</si>
  <si>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</si>
  <si>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</si>
  <si>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</si>
  <si>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</si>
  <si>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</si>
  <si>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</si>
  <si>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</si>
  <si>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</si>
  <si>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</si>
  <si>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</si>
  <si>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</si>
  <si>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</si>
  <si>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</si>
  <si>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</si>
  <si>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</si>
  <si>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</si>
  <si>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</si>
  <si>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</si>
  <si>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</si>
  <si>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</si>
  <si>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</si>
  <si>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</si>
  <si>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</si>
  <si>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</si>
  <si>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</si>
  <si>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</si>
  <si>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</si>
  <si>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</si>
  <si>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</si>
  <si>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</si>
  <si>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</si>
  <si>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</si>
  <si>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</si>
  <si>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</si>
  <si>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</si>
  <si>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</si>
  <si>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</si>
  <si>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</si>
  <si>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</si>
  <si>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</si>
  <si>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</si>
  <si>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</si>
  <si>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</si>
  <si>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</si>
  <si>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</si>
  <si>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</si>
  <si>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</si>
  <si>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</si>
  <si>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</si>
  <si>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</si>
  <si>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</si>
  <si>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</si>
  <si>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</si>
  <si>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</si>
  <si>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</si>
  <si>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</si>
  <si>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</si>
  <si>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</si>
  <si>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</si>
  <si>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</si>
  <si>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</si>
  <si>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</si>
  <si>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</si>
  <si>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</si>
  <si>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</si>
  <si>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</si>
  <si>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</si>
  <si>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</si>
  <si>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</si>
  <si>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</si>
  <si>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</si>
  <si>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</si>
  <si>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</si>
  <si>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</si>
  <si>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</si>
  <si>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</si>
  <si>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</si>
  <si>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</si>
  <si>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</si>
  <si>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</si>
  <si>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</si>
  <si>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</si>
  <si>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</si>
  <si>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</si>
  <si>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</si>
  <si>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</si>
  <si>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</si>
  <si>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</si>
  <si>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</si>
  <si>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</si>
  <si>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</si>
  <si>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</si>
  <si>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</si>
  <si>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</si>
  <si>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</si>
  <si>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</si>
  <si>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</si>
  <si>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</si>
  <si>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</si>
  <si>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</si>
  <si>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</si>
  <si>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</si>
  <si>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</si>
  <si>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</si>
  <si>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</si>
  <si>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</si>
  <si>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</si>
  <si>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</si>
  <si>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</si>
  <si>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</si>
  <si>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</si>
  <si>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</si>
  <si>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</si>
  <si>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</si>
  <si>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</si>
  <si>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</si>
  <si>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</si>
  <si>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</si>
  <si>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</si>
  <si>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</si>
  <si>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</si>
  <si>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</si>
  <si>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</si>
  <si>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</si>
  <si>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</si>
  <si>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</si>
  <si>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</si>
  <si>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</si>
  <si>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</si>
  <si>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</si>
  <si>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</si>
  <si>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</si>
  <si>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</si>
  <si>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</si>
  <si>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</si>
  <si>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</si>
  <si>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</si>
  <si>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</si>
  <si>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</si>
  <si>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</si>
  <si>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</si>
  <si>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</si>
  <si>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</si>
  <si>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</si>
  <si>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</si>
  <si>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</si>
  <si>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</si>
  <si>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</si>
  <si>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</si>
  <si>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</si>
  <si>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</si>
  <si>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</si>
  <si>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</si>
  <si>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</si>
  <si>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</si>
  <si>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</si>
  <si>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</si>
  <si>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</si>
  <si>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</si>
  <si>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</si>
  <si>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</si>
  <si>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</si>
  <si>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</si>
  <si>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</si>
  <si>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</si>
  <si>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</si>
  <si>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</si>
  <si>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</si>
  <si>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</si>
  <si>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</si>
  <si>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</si>
  <si>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</si>
  <si>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</si>
  <si>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</si>
  <si>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</si>
  <si>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</si>
  <si>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</si>
  <si>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</si>
  <si>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</si>
  <si>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</si>
  <si>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</si>
  <si>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</si>
  <si>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</si>
  <si>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</si>
  <si>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</si>
  <si>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</si>
  <si>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</si>
  <si>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</si>
  <si>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</si>
  <si>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</si>
  <si>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</si>
  <si>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</si>
  <si>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</si>
  <si>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</si>
  <si>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</si>
  <si>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</si>
  <si>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</si>
  <si>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</si>
  <si>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</si>
  <si>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</si>
  <si>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</si>
  <si>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</si>
  <si>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</si>
  <si>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</si>
  <si>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</si>
  <si>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</si>
  <si>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</si>
  <si>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</si>
  <si>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</si>
  <si>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</si>
  <si>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</si>
  <si>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</si>
  <si>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</si>
  <si>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</si>
  <si>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</si>
  <si>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</si>
  <si>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</si>
  <si>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</si>
  <si>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</si>
  <si>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</si>
  <si>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</si>
  <si>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</si>
  <si>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</si>
  <si>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</si>
  <si>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</si>
  <si>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</si>
  <si>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</si>
  <si>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</si>
  <si>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</si>
  <si>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</si>
  <si>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</si>
  <si>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</si>
  <si>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</si>
  <si>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</si>
  <si>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</si>
  <si>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</si>
  <si>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</si>
  <si>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</si>
  <si>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</si>
  <si>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</si>
  <si>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</si>
  <si>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</si>
  <si>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</si>
  <si>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</si>
  <si>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</si>
  <si>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</si>
  <si>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</si>
  <si>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</si>
  <si>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</si>
  <si>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</si>
  <si>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</si>
  <si>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</si>
  <si>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</si>
  <si>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</si>
  <si>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</si>
  <si>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</si>
  <si>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</si>
  <si>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</si>
  <si>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</si>
  <si>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</si>
  <si>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</si>
  <si>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</si>
  <si>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</si>
  <si>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</si>
  <si>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</si>
  <si>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</si>
  <si>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</si>
  <si>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</si>
  <si>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</si>
  <si>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</si>
  <si>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</si>
  <si>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</si>
  <si>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</si>
  <si>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</si>
  <si>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</si>
  <si>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</si>
  <si>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</si>
  <si>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</si>
  <si>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</si>
  <si>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</si>
  <si>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</si>
  <si>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</si>
  <si>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</si>
  <si>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</si>
  <si>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</si>
  <si>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</si>
  <si>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</si>
  <si>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</si>
  <si>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</si>
  <si>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</si>
  <si>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</si>
  <si>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</si>
  <si>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</si>
  <si>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</si>
  <si>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</si>
  <si>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</si>
  <si>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</si>
  <si>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</si>
  <si>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</si>
  <si>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</si>
  <si>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</si>
  <si>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</si>
  <si>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</si>
  <si>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</si>
  <si>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</si>
  <si>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</si>
  <si>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</si>
  <si>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</si>
  <si>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</si>
  <si>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</si>
  <si>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</si>
  <si>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</si>
  <si>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</si>
  <si>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</si>
  <si>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</si>
  <si>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</si>
  <si>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</si>
  <si>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</si>
  <si>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</si>
  <si>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</si>
  <si>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</si>
  <si>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</si>
  <si>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</si>
  <si>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</si>
  <si>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</si>
  <si>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</si>
  <si>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</si>
  <si>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</si>
  <si>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</si>
  <si>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</si>
  <si>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</si>
  <si>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</si>
  <si>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</si>
  <si>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</si>
  <si>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</si>
  <si>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</si>
  <si>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</si>
  <si>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</si>
  <si>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</si>
  <si>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</si>
  <si>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</si>
  <si>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</si>
  <si>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</si>
  <si>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</si>
  <si>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</si>
  <si>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</si>
  <si>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</si>
  <si>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</si>
  <si>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</si>
  <si>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</si>
  <si>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</si>
  <si>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</si>
  <si>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</si>
  <si>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</si>
  <si>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</si>
  <si>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</si>
  <si>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</si>
  <si>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</si>
  <si>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</si>
  <si>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</si>
  <si>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</si>
  <si>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</si>
  <si>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</si>
  <si>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</si>
  <si>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</si>
  <si>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</si>
  <si>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</si>
  <si>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</si>
  <si>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</si>
  <si>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</si>
  <si>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</si>
  <si>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</si>
  <si>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</si>
  <si>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</si>
  <si>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</si>
  <si>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</si>
  <si>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</si>
  <si>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</si>
  <si>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</si>
  <si>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</si>
  <si>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</si>
  <si>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</si>
  <si>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</si>
  <si>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</si>
  <si>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</si>
  <si>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</si>
  <si>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</si>
  <si>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</si>
  <si>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</si>
  <si>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</si>
  <si>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</si>
  <si>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</si>
  <si>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</si>
  <si>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</si>
  <si>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</si>
  <si>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</si>
  <si>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</si>
  <si>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</si>
  <si>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</si>
  <si>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</si>
  <si>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</si>
  <si>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</si>
  <si>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</si>
  <si>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</si>
  <si>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</si>
  <si>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</si>
  <si>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</si>
  <si>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</si>
  <si>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</si>
  <si>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</si>
  <si>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</si>
  <si>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</si>
  <si>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</si>
  <si>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</si>
  <si>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</si>
  <si>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</si>
  <si>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</si>
  <si>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</si>
  <si>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</si>
  <si>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</si>
  <si>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</si>
  <si>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</si>
  <si>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</si>
  <si>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</si>
  <si>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</si>
  <si>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</si>
  <si>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</si>
  <si>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</si>
  <si>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</si>
  <si>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</si>
  <si>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</si>
  <si>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</si>
  <si>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</si>
  <si>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</si>
  <si>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</si>
  <si>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</si>
  <si>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</si>
  <si>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</si>
  <si>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</si>
  <si>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</si>
  <si>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</si>
  <si>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</si>
  <si>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</si>
  <si>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</si>
  <si>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</si>
  <si>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</si>
  <si>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</si>
  <si>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</si>
  <si>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</si>
  <si>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</si>
  <si>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</si>
  <si>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</si>
  <si>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</si>
  <si>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</si>
  <si>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</si>
  <si>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</si>
  <si>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</si>
  <si>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</si>
  <si>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</si>
  <si>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</si>
  <si>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</si>
  <si>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</si>
  <si>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</si>
  <si>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</si>
  <si>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</si>
  <si>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</si>
  <si>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</si>
  <si>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</si>
  <si>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</si>
  <si>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</si>
  <si>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</si>
  <si>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</si>
  <si>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</si>
  <si>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</si>
  <si>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</si>
  <si>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</si>
  <si>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</si>
  <si>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</si>
  <si>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</si>
  <si>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</si>
  <si>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</si>
  <si>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</si>
  <si>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</si>
  <si>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</si>
  <si>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</si>
  <si>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</si>
  <si>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</si>
  <si>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</si>
  <si>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</si>
  <si>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</si>
  <si>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</si>
  <si>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</si>
  <si>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</si>
  <si>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</si>
  <si>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</si>
  <si>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</si>
  <si>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</si>
  <si>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</si>
  <si>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</si>
  <si>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</si>
  <si>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</si>
  <si>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</si>
  <si>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</si>
  <si>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</si>
  <si>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</si>
  <si>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</si>
  <si>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</si>
  <si>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</si>
  <si>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</si>
  <si>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</si>
  <si>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</si>
  <si>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</si>
  <si>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</si>
  <si>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</si>
  <si>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</si>
  <si>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</si>
  <si>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</si>
  <si>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</si>
  <si>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</si>
  <si>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</si>
  <si>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</si>
  <si>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</si>
  <si>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</si>
  <si>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</si>
  <si>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</si>
  <si>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</si>
  <si>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</si>
  <si>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</si>
  <si>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</si>
  <si>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</si>
  <si>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</si>
  <si>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</si>
  <si>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</si>
  <si>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</si>
  <si>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</si>
  <si>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</si>
  <si>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</si>
  <si>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</si>
  <si>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</si>
  <si>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</si>
  <si>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</si>
  <si>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</si>
  <si>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</si>
  <si>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</si>
  <si>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</si>
  <si>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</si>
  <si>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</si>
  <si>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</si>
  <si>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</si>
  <si>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</si>
  <si>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</si>
  <si>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</si>
  <si>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</si>
  <si>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</si>
  <si>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</si>
  <si>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</si>
  <si>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</si>
  <si>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</si>
  <si>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</si>
  <si>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</si>
  <si>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</si>
  <si>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</si>
  <si>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</si>
  <si>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</si>
  <si>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</si>
  <si>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</si>
  <si>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</si>
  <si>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</si>
  <si>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</si>
  <si>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</si>
  <si>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</si>
  <si>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</si>
  <si>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</si>
  <si>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</si>
  <si>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</si>
  <si>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</si>
  <si>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</si>
  <si>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</si>
  <si>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</si>
  <si>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</si>
  <si>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</si>
  <si>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</si>
  <si>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</si>
  <si>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</si>
  <si>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</si>
  <si>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</si>
  <si>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</si>
  <si>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</si>
  <si>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</si>
  <si>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</si>
  <si>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</si>
  <si>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</si>
  <si>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</si>
  <si>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</si>
  <si>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</si>
  <si>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</si>
  <si>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</si>
  <si>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</si>
  <si>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</si>
  <si>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</si>
  <si>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</si>
  <si>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</si>
  <si>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</si>
  <si>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</si>
  <si>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</si>
  <si>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</si>
  <si>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</si>
  <si>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</si>
  <si>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</si>
  <si>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</si>
  <si>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</si>
  <si>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</si>
  <si>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</si>
  <si>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</si>
  <si>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</si>
  <si>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</si>
  <si>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</si>
  <si>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</si>
  <si>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</si>
  <si>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</si>
  <si>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</si>
  <si>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</si>
  <si>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</si>
  <si>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</si>
  <si>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</si>
  <si>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</si>
  <si>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</si>
  <si>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</si>
  <si>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</si>
  <si>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</si>
  <si>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</si>
  <si>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</si>
  <si>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</si>
  <si>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</si>
  <si>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</si>
  <si>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</si>
  <si>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</si>
  <si>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</si>
  <si>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</si>
  <si>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</si>
  <si>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</si>
  <si>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</si>
  <si>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</si>
  <si>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</si>
  <si>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</si>
  <si>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</si>
  <si>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</si>
  <si>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</si>
  <si>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</si>
  <si>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</si>
  <si>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</si>
  <si>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</si>
  <si>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</si>
  <si>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</si>
  <si>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</si>
  <si>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</si>
  <si>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</si>
  <si>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</si>
  <si>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</si>
  <si>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</si>
  <si>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</si>
  <si>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</si>
  <si>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</si>
  <si>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</si>
  <si>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</si>
  <si>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</si>
  <si>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</si>
  <si>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</si>
  <si>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</si>
  <si>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</si>
  <si>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</si>
  <si>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</si>
  <si>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</si>
  <si>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</si>
  <si>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</si>
  <si>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</si>
  <si>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</si>
  <si>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</si>
  <si>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</si>
  <si>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</si>
  <si>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</si>
  <si>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</si>
  <si>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</si>
  <si>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</si>
  <si>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</si>
  <si>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</si>
  <si>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</si>
  <si>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</si>
  <si>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</si>
  <si>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</si>
  <si>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</si>
  <si>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</si>
  <si>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</si>
  <si>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</si>
  <si>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</si>
  <si>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</si>
  <si>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</si>
  <si>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</si>
  <si>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</si>
  <si>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</si>
  <si>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</si>
  <si>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</si>
  <si>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</si>
  <si>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</si>
  <si>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</si>
  <si>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</si>
  <si>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</si>
  <si>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</si>
  <si>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</si>
  <si>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</si>
  <si>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</si>
  <si>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</si>
  <si>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</si>
  <si>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</si>
  <si>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</si>
  <si>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</si>
  <si>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</si>
  <si>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</si>
  <si>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</si>
  <si>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</si>
  <si>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</si>
  <si>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</si>
  <si>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</si>
  <si>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</si>
  <si>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</si>
  <si>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</si>
  <si>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</si>
  <si>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</si>
  <si>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</si>
  <si>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</si>
  <si>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</si>
  <si>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</si>
  <si>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</si>
  <si>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</si>
  <si>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</si>
  <si>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</si>
  <si>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</si>
  <si>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</si>
  <si>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</si>
  <si>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</si>
  <si>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</si>
  <si>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</si>
  <si>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</si>
  <si>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</si>
  <si>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</si>
  <si>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</si>
  <si>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</si>
  <si>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</si>
  <si>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</si>
  <si>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</si>
  <si>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</si>
  <si>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</si>
  <si>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</si>
  <si>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</si>
  <si>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</si>
  <si>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</si>
  <si>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</si>
  <si>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</si>
  <si>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</si>
  <si>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</si>
  <si>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</si>
  <si>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</si>
  <si>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</si>
  <si>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</si>
  <si>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</si>
  <si>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</si>
  <si>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</si>
  <si>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</si>
  <si>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</si>
  <si>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</si>
  <si>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</si>
  <si>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</si>
  <si>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</si>
  <si>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</si>
  <si>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</si>
  <si>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</si>
  <si>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</si>
  <si>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</si>
  <si>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</si>
  <si>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</si>
  <si>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</si>
  <si>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</si>
  <si>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</si>
  <si>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</si>
  <si>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</si>
  <si>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</si>
  <si>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</si>
  <si>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</si>
  <si>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</si>
  <si>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</si>
  <si>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</si>
  <si>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</si>
  <si>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</si>
  <si>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</si>
  <si>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</si>
  <si>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</si>
  <si>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</si>
  <si>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</si>
  <si>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</si>
  <si>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</si>
  <si>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</si>
  <si>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</si>
  <si>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</si>
  <si>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</si>
  <si>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</si>
  <si>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</si>
  <si>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</si>
  <si>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</si>
  <si>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</si>
  <si>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</si>
  <si>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</si>
  <si>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</si>
  <si>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</si>
  <si>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</si>
  <si>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</si>
  <si>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</si>
  <si>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</si>
  <si>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</si>
  <si>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</si>
  <si>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</si>
  <si>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</si>
  <si>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</si>
  <si>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</si>
  <si>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</si>
  <si>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</si>
  <si>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</si>
  <si>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</si>
  <si>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</si>
  <si>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</si>
  <si>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</si>
  <si>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</si>
  <si>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</si>
  <si>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</si>
  <si>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</si>
  <si>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</si>
  <si>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</si>
  <si>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</si>
  <si>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</si>
  <si>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</si>
  <si>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</si>
  <si>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</si>
  <si>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</si>
  <si>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</si>
  <si>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</si>
  <si>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</si>
  <si>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</si>
  <si>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</si>
  <si>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</si>
  <si>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</si>
  <si>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</si>
  <si>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</si>
  <si>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</si>
  <si>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</si>
  <si>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</si>
  <si>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</si>
  <si>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</si>
  <si>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</si>
  <si>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</si>
  <si>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</si>
  <si>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</si>
  <si>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</si>
  <si>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</si>
  <si>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</si>
  <si>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</si>
  <si>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</si>
  <si>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</si>
  <si>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</si>
  <si>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</si>
  <si>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</si>
  <si>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</si>
  <si>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</si>
  <si>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</si>
  <si>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</si>
  <si>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</si>
  <si>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</si>
  <si>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</si>
  <si>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</si>
  <si>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</si>
  <si>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</si>
  <si>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</si>
  <si>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</si>
  <si>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</si>
  <si>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</si>
  <si>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</si>
  <si>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</si>
  <si>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</si>
  <si>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</si>
  <si>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</si>
  <si>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</si>
  <si>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</si>
  <si>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</si>
  <si>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</si>
  <si>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</si>
  <si>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</si>
  <si>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</si>
  <si>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</si>
  <si>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</si>
  <si>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</si>
  <si>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</si>
  <si>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</si>
  <si>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</si>
  <si>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</si>
  <si>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</si>
  <si>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</si>
  <si>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</si>
  <si>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</si>
  <si>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</si>
  <si>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</si>
  <si>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</si>
  <si>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</si>
  <si>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</si>
  <si>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</si>
  <si>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</si>
  <si>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</si>
  <si>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</si>
  <si>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</si>
  <si>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</si>
  <si>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</si>
  <si>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</si>
  <si>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</si>
  <si>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</si>
  <si>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</si>
  <si>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</si>
  <si>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</si>
  <si>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</si>
  <si>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</si>
  <si>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</si>
  <si>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</si>
  <si>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</si>
  <si>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</si>
  <si>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</si>
  <si>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</si>
  <si>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</si>
  <si>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</si>
  <si>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</si>
  <si>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</si>
  <si>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</si>
  <si>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</si>
  <si>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</si>
  <si>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</si>
  <si>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</si>
  <si>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</si>
  <si>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</si>
  <si>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</si>
  <si>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</si>
  <si>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</si>
  <si>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</si>
  <si>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</si>
  <si>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</si>
  <si>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</si>
  <si>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</si>
  <si>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</si>
  <si>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</si>
  <si>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</si>
  <si>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</si>
  <si>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</si>
  <si>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</si>
  <si>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</si>
  <si>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</si>
  <si>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</si>
  <si>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</si>
  <si>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</si>
  <si>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</si>
  <si>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</si>
  <si>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</si>
  <si>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</si>
  <si>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</si>
  <si>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</si>
  <si>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</si>
  <si>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</si>
  <si>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</si>
  <si>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</si>
  <si>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</si>
  <si>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</si>
  <si>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</si>
  <si>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</si>
  <si>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</si>
  <si>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</si>
  <si>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</si>
  <si>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</si>
  <si>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</si>
  <si>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</si>
  <si>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</si>
  <si>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</si>
  <si>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</si>
  <si>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</si>
  <si>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</si>
  <si>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</si>
  <si>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</si>
  <si>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</si>
  <si>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</si>
  <si>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</si>
  <si>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</si>
  <si>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</si>
  <si>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</si>
  <si>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</si>
  <si>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</si>
  <si>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</si>
  <si>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</si>
  <si>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</si>
  <si>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</si>
  <si>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</si>
  <si>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</si>
  <si>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</si>
  <si>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</si>
  <si>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</si>
  <si>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</si>
  <si>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</si>
  <si>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</si>
  <si>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</si>
  <si>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</si>
  <si>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</si>
  <si>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</si>
  <si>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</si>
  <si>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</si>
  <si>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</si>
  <si>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</si>
  <si>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</si>
  <si>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</si>
  <si>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</si>
  <si>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</si>
  <si>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</si>
  <si>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</si>
  <si>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</si>
  <si>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</si>
  <si>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</si>
  <si>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</si>
  <si>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</si>
  <si>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</si>
  <si>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</si>
  <si>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</si>
  <si>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</si>
  <si>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</si>
  <si>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</si>
  <si>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</si>
  <si>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</si>
  <si>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</si>
  <si>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</si>
  <si>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</si>
  <si>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</si>
  <si>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</si>
  <si>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</si>
  <si>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</si>
  <si>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</si>
  <si>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</si>
  <si>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</si>
  <si>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</si>
  <si>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</si>
  <si>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</si>
  <si>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</si>
  <si>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</si>
  <si>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</si>
  <si>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</si>
  <si>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</si>
  <si>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</si>
  <si>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</si>
  <si>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</si>
  <si>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</si>
  <si>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</si>
  <si>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</si>
  <si>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</si>
  <si>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</si>
  <si>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</si>
  <si>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</si>
  <si>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</si>
  <si>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</si>
  <si>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</si>
  <si>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</si>
  <si>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</si>
  <si>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</si>
  <si>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</si>
  <si>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</si>
  <si>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</si>
  <si>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</si>
  <si>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</si>
  <si>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</si>
  <si>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</si>
  <si>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</si>
  <si>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</si>
  <si>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</si>
  <si>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</si>
  <si>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</si>
  <si>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</si>
  <si>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</si>
  <si>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</si>
  <si>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</si>
  <si>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</si>
  <si>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</si>
  <si>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</si>
  <si>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</si>
  <si>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</si>
  <si>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</si>
  <si>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</si>
  <si>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</si>
  <si>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</si>
  <si>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</si>
  <si>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</si>
  <si>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</si>
  <si>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</si>
  <si>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</si>
  <si>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</si>
  <si>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</si>
  <si>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</si>
  <si>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</si>
  <si>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</si>
  <si>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</si>
  <si>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</si>
  <si>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</si>
  <si>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</si>
  <si>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</si>
  <si>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</si>
  <si>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</si>
  <si>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</si>
  <si>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</si>
  <si>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</si>
  <si>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</si>
  <si>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</si>
  <si>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</si>
  <si>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</si>
  <si>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</si>
  <si>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</si>
  <si>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</si>
  <si>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</si>
  <si>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</si>
  <si>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</si>
  <si>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</si>
  <si>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</si>
  <si>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</si>
  <si>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</si>
  <si>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</si>
  <si>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</si>
  <si>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</si>
  <si>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</si>
  <si>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</si>
  <si>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</si>
  <si>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</si>
  <si>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</si>
  <si>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</si>
  <si>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</si>
  <si>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</si>
  <si>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</si>
  <si>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</si>
  <si>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</si>
  <si>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</si>
  <si>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</si>
  <si>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</si>
  <si>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</si>
  <si>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</si>
  <si>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</si>
  <si>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</si>
  <si>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</si>
  <si>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</si>
  <si>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</si>
  <si>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</si>
  <si>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</si>
  <si>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</si>
  <si>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</si>
  <si>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</si>
  <si>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</si>
  <si>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</si>
  <si>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</si>
  <si>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</si>
  <si>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</si>
  <si>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</si>
  <si>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</si>
  <si>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</si>
  <si>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</si>
  <si>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</si>
  <si>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</si>
  <si>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</si>
  <si>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</si>
  <si>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</si>
  <si>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</si>
  <si>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</si>
  <si>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</si>
  <si>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</si>
  <si>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</si>
  <si>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</si>
  <si>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</si>
  <si>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</si>
  <si>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</si>
  <si>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</si>
  <si>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</si>
  <si>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</si>
  <si>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</si>
  <si>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</si>
  <si>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</si>
  <si>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</si>
  <si>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</si>
  <si>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</si>
  <si>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</si>
  <si>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</si>
  <si>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</si>
  <si>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</si>
  <si>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</si>
  <si>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</si>
  <si>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</si>
  <si>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</si>
  <si>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</si>
  <si>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</si>
  <si>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</si>
  <si>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</si>
  <si>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</si>
  <si>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</si>
  <si>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</si>
  <si>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</si>
  <si>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</si>
  <si>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</si>
  <si>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</si>
  <si>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</si>
  <si>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</si>
  <si>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</si>
  <si>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</si>
  <si>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</si>
  <si>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</si>
  <si>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</si>
  <si>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</si>
  <si>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</si>
  <si>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</si>
  <si>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</si>
  <si>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</si>
  <si>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</si>
  <si>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</si>
  <si>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</si>
  <si>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</si>
  <si>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</si>
  <si>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</si>
  <si>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</si>
  <si>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</si>
  <si>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</si>
  <si>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</si>
  <si>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</si>
  <si>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</si>
  <si>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</si>
  <si>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</si>
  <si>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</si>
  <si>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</si>
  <si>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</si>
  <si>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</si>
  <si>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</si>
  <si>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</si>
  <si>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</si>
  <si>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</si>
  <si>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</si>
  <si>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</si>
  <si>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</si>
  <si>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</si>
  <si>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</si>
  <si>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</si>
  <si>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</si>
  <si>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</si>
  <si>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</si>
  <si>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</si>
  <si>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</si>
  <si>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</si>
  <si>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</si>
  <si>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</si>
  <si>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</si>
  <si>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</si>
  <si>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</si>
  <si>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</si>
  <si>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</si>
  <si>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</si>
  <si>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</si>
  <si>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</si>
  <si>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</si>
  <si>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</si>
  <si>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</si>
  <si>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</si>
  <si>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</si>
  <si>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</si>
  <si>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</si>
  <si>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</si>
  <si>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</si>
  <si>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</si>
  <si>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</si>
  <si>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</si>
  <si>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</si>
  <si>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</si>
  <si>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</si>
  <si>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</si>
  <si>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</si>
  <si>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</si>
  <si>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</si>
  <si>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</si>
  <si>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</si>
  <si>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</si>
  <si>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</si>
  <si>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</si>
  <si>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</si>
  <si>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</si>
  <si>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</si>
  <si>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</si>
  <si>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</si>
  <si>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</si>
  <si>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</si>
  <si>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</si>
  <si>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</si>
  <si>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</si>
  <si>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</si>
  <si>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</si>
  <si>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</si>
  <si>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</si>
  <si>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</si>
  <si>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</si>
  <si>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</si>
  <si>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</si>
  <si>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</si>
  <si>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</si>
  <si>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</si>
  <si>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</si>
  <si>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</si>
  <si>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</si>
  <si>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</si>
  <si>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</si>
  <si>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</si>
  <si>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</si>
  <si>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</si>
  <si>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</si>
  <si>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</si>
  <si>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</si>
  <si>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</si>
  <si>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</si>
  <si>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</si>
  <si>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</si>
  <si>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</si>
  <si>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</si>
  <si>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</si>
  <si>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</si>
  <si>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</si>
  <si>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</si>
  <si>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</si>
  <si>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</si>
  <si>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</si>
  <si>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</si>
  <si>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</si>
  <si>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</si>
  <si>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</si>
  <si>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</si>
  <si>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</si>
  <si>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</si>
  <si>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</si>
  <si>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</si>
  <si>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</si>
  <si>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</si>
  <si>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</si>
  <si>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</si>
  <si>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</si>
  <si>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</si>
  <si>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</si>
  <si>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</si>
  <si>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</si>
  <si>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</si>
  <si>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</si>
  <si>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</si>
  <si>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</si>
  <si>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</si>
  <si>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</si>
  <si>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</si>
  <si>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</si>
  <si>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</si>
  <si>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</si>
  <si>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</si>
  <si>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</si>
  <si>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</si>
  <si>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</si>
  <si>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</si>
  <si>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</si>
  <si>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</si>
  <si>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</si>
  <si>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</si>
  <si>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</si>
  <si>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</si>
  <si>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</si>
  <si>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</si>
  <si>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</si>
  <si>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</si>
  <si>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</si>
  <si>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</si>
  <si>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</si>
  <si>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</si>
  <si>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</si>
  <si>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</si>
  <si>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</si>
  <si>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</si>
  <si>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</si>
  <si>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</si>
  <si>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</si>
  <si>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</si>
  <si>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</si>
  <si>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</si>
  <si>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</si>
  <si>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</si>
  <si>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</si>
  <si>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</si>
  <si>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</si>
  <si>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</si>
  <si>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</si>
  <si>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</si>
  <si>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</si>
  <si>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</si>
  <si>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</si>
  <si>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</si>
  <si>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</si>
  <si>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</si>
  <si>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</si>
  <si>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</si>
  <si>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</si>
  <si>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</si>
  <si>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</si>
  <si>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</si>
  <si>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</si>
  <si>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</si>
  <si>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</si>
  <si>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</si>
  <si>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</si>
  <si>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</si>
  <si>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</si>
  <si>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</si>
  <si>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</si>
  <si>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</si>
  <si>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</si>
  <si>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</si>
  <si>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</si>
  <si>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</si>
  <si>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</si>
  <si>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</si>
  <si>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</si>
  <si>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</si>
  <si>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</si>
  <si>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</si>
  <si>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</si>
  <si>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</si>
  <si>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</si>
  <si>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</si>
  <si>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</si>
  <si>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</si>
  <si>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</si>
  <si>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</si>
  <si>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</si>
  <si>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</si>
  <si>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</si>
  <si>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</si>
  <si>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</si>
  <si>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</si>
  <si>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</si>
  <si>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</si>
  <si>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</si>
  <si>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</si>
  <si>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</si>
  <si>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</si>
  <si>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</si>
  <si>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</si>
  <si>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</si>
  <si>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</si>
  <si>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</si>
  <si>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</si>
  <si>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</si>
  <si>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</si>
  <si>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</si>
  <si>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</si>
  <si>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</si>
  <si>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</si>
  <si>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</si>
  <si>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</si>
  <si>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</si>
  <si>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</si>
  <si>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</si>
  <si>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</si>
  <si>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</si>
  <si>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</si>
  <si>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</si>
  <si>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</si>
  <si>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</si>
  <si>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</si>
  <si>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</si>
  <si>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</si>
  <si>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</si>
  <si>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</si>
  <si>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</si>
  <si>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</si>
  <si>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</si>
  <si>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</si>
  <si>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</si>
  <si>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</si>
  <si>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</si>
  <si>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</si>
  <si>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</si>
  <si>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</si>
  <si>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</si>
  <si>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</si>
  <si>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</si>
  <si>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</si>
  <si>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</si>
  <si>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</si>
  <si>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</si>
  <si>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</si>
  <si>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</si>
  <si>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</si>
  <si>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</si>
  <si>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</si>
  <si>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</si>
  <si>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</si>
  <si>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</si>
  <si>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</si>
  <si>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</si>
  <si>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</si>
  <si>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</si>
  <si>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</si>
  <si>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</si>
  <si>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</si>
  <si>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</si>
  <si>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</si>
  <si>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</si>
  <si>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</si>
  <si>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</si>
  <si>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</si>
  <si>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</si>
  <si>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</si>
  <si>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</si>
  <si>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</si>
  <si>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</si>
  <si>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</si>
  <si>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</si>
  <si>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</si>
  <si>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</si>
  <si>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</si>
  <si>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</si>
  <si>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</si>
  <si>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</si>
  <si>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</si>
  <si>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</si>
  <si>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</si>
  <si>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</si>
  <si>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</si>
  <si>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</si>
  <si>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</si>
  <si>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</si>
  <si>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</si>
  <si>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</si>
  <si>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</si>
  <si>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</si>
  <si>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</si>
  <si>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</si>
  <si>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</si>
  <si>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</si>
  <si>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</si>
  <si>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</si>
  <si>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</si>
  <si>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</si>
  <si>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</si>
  <si>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</si>
  <si>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</si>
  <si>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</si>
  <si>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</si>
  <si>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</si>
  <si>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</si>
  <si>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</si>
  <si>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</si>
  <si>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</si>
  <si>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</si>
  <si>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</si>
  <si>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</si>
  <si>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</si>
  <si>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</si>
  <si>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</si>
  <si>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</si>
  <si>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</si>
  <si>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</si>
  <si>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</si>
  <si>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</si>
  <si>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</si>
  <si>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</si>
  <si>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</si>
  <si>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</si>
  <si>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</si>
  <si>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</si>
  <si>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</si>
  <si>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</si>
  <si>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</si>
  <si>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</si>
  <si>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</si>
  <si>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</si>
  <si>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</si>
  <si>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</si>
  <si>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</si>
  <si>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</si>
  <si>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</si>
  <si>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</si>
  <si>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</si>
  <si>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</si>
  <si>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</si>
  <si>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</si>
  <si>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</si>
  <si>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</si>
  <si>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</si>
  <si>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</si>
  <si>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</si>
  <si>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</si>
  <si>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</si>
  <si>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</si>
  <si>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</si>
  <si>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</si>
  <si>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</si>
  <si>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</si>
  <si>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</si>
  <si>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</si>
  <si>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</si>
  <si>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</si>
  <si>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</si>
  <si>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</si>
  <si>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</si>
  <si>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</si>
  <si>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</si>
  <si>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</si>
  <si>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</si>
  <si>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</si>
  <si>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</si>
  <si>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</si>
  <si>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</si>
  <si>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</si>
  <si>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</si>
  <si>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</si>
  <si>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</si>
  <si>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</si>
  <si>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</si>
  <si>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</si>
  <si>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</si>
  <si>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</si>
  <si>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</si>
  <si>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</si>
  <si>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</si>
  <si>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</si>
  <si>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</si>
  <si>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</si>
  <si>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</si>
  <si>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</si>
  <si>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</si>
  <si>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</si>
  <si>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</si>
  <si>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</si>
  <si>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</si>
  <si>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</si>
  <si>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</si>
  <si>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</si>
  <si>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</si>
  <si>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</si>
  <si>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</si>
  <si>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</si>
  <si>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</si>
  <si>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</si>
  <si>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</si>
  <si>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</si>
  <si>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</si>
  <si>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</si>
  <si>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</si>
  <si>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</si>
  <si>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</si>
  <si>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</si>
  <si>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</si>
  <si>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</si>
  <si>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</si>
  <si>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</si>
  <si>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</si>
  <si>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</si>
  <si>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</si>
  <si>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</si>
  <si>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</si>
  <si>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</si>
  <si>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</si>
  <si>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</si>
  <si>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</si>
  <si>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</si>
  <si>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</si>
  <si>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</si>
  <si>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</si>
  <si>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</si>
  <si>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</si>
  <si>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</si>
  <si>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</si>
  <si>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</si>
  <si>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</si>
  <si>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</si>
  <si>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</si>
  <si>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</si>
  <si>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</si>
  <si>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</si>
  <si>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</si>
  <si>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</si>
  <si>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</si>
  <si>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</si>
  <si>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</si>
  <si>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</si>
  <si>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</si>
  <si>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</si>
  <si>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</si>
  <si>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</si>
  <si>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</si>
  <si>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</si>
  <si>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</si>
  <si>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</si>
  <si>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</si>
  <si>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</si>
  <si>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</si>
  <si>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</si>
  <si>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</si>
  <si>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</si>
  <si>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</si>
  <si>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</si>
  <si>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</si>
  <si>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</si>
  <si>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</si>
  <si>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</si>
  <si>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</si>
  <si>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</si>
  <si>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</si>
  <si>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</si>
  <si>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</si>
  <si>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</si>
  <si>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</si>
  <si>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</si>
  <si>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</si>
  <si>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</si>
  <si>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</si>
  <si>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</si>
  <si>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</si>
  <si>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</si>
  <si>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</si>
  <si>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</si>
  <si>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</si>
  <si>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</si>
  <si>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</si>
  <si>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</si>
  <si>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</si>
  <si>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</si>
  <si>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</si>
  <si>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</si>
  <si>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</si>
  <si>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</si>
  <si>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</si>
  <si>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</si>
  <si>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</si>
  <si>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</si>
  <si>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</si>
  <si>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</si>
  <si>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</si>
  <si>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</si>
  <si>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</si>
  <si>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</si>
  <si>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</si>
  <si>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</si>
  <si>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</si>
  <si>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</si>
  <si>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</si>
  <si>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</si>
  <si>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</si>
  <si>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</si>
  <si>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</si>
  <si>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</si>
  <si>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</si>
  <si>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</si>
  <si>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</si>
  <si>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</si>
  <si>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</si>
  <si>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</si>
  <si>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</si>
  <si>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</si>
  <si>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</si>
  <si>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</si>
  <si>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</si>
  <si>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</si>
  <si>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</si>
  <si>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</si>
  <si>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</si>
  <si>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</si>
  <si>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</si>
  <si>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</si>
  <si>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</si>
  <si>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</si>
  <si>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</si>
  <si>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</si>
  <si>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</si>
  <si>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</si>
  <si>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</si>
  <si>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</si>
  <si>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</si>
  <si>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</si>
  <si>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</si>
  <si>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</si>
  <si>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</si>
  <si>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</si>
  <si>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</si>
  <si>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</si>
  <si>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</si>
  <si>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</si>
  <si>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</si>
  <si>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</si>
  <si>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</si>
  <si>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</si>
  <si>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</si>
  <si>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</si>
  <si>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</si>
  <si>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</si>
  <si>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</si>
  <si>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</si>
  <si>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</si>
  <si>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</si>
  <si>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</si>
  <si>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</si>
  <si>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</si>
  <si>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</si>
  <si>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</si>
  <si>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</si>
  <si>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</si>
  <si>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</si>
  <si>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</si>
  <si>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</si>
  <si>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</si>
  <si>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</si>
  <si>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</si>
  <si>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</si>
  <si>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</si>
  <si>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</si>
  <si>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</si>
  <si>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</si>
  <si>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</si>
  <si>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</si>
  <si>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</si>
  <si>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</si>
  <si>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</si>
  <si>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</si>
  <si>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</si>
  <si>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</si>
  <si>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</si>
  <si>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</si>
  <si>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</si>
  <si>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</si>
  <si>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</si>
  <si>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</si>
  <si>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</si>
  <si>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</si>
  <si>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</si>
  <si>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</si>
  <si>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</si>
  <si>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</si>
  <si>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</si>
  <si>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</si>
  <si>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</si>
  <si>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</si>
  <si>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</si>
  <si>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</si>
  <si>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</si>
  <si>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</si>
  <si>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</si>
  <si>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</si>
  <si>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</si>
  <si>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</si>
  <si>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</si>
  <si>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</si>
  <si>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</si>
  <si>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</si>
  <si>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</si>
  <si>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</si>
  <si>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</si>
  <si>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</si>
  <si>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</si>
  <si>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</si>
  <si>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</si>
  <si>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</si>
  <si>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</si>
  <si>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</si>
  <si>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</si>
  <si>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</si>
  <si>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</si>
  <si>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</si>
  <si>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</si>
  <si>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</si>
  <si>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</si>
  <si>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</si>
  <si>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</si>
  <si>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</si>
  <si>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</si>
  <si>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</si>
  <si>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</si>
  <si>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</si>
  <si>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</si>
  <si>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</si>
  <si>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</si>
  <si>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</si>
  <si>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</si>
  <si>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</si>
  <si>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</si>
  <si>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</si>
  <si>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</si>
  <si>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</si>
  <si>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</si>
  <si>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</si>
  <si>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</si>
  <si>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</si>
  <si>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</si>
  <si>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</si>
  <si>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</si>
  <si>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</si>
  <si>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</si>
  <si>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</si>
  <si>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</si>
  <si>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</si>
  <si>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</si>
  <si>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</si>
  <si>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</si>
  <si>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</si>
  <si>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</si>
  <si>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</si>
  <si>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</si>
  <si>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</si>
  <si>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</si>
  <si>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</si>
  <si>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</si>
  <si>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</si>
  <si>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</si>
  <si>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</si>
  <si>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</si>
  <si>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</si>
  <si>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</si>
  <si>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</si>
  <si>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</si>
  <si>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</si>
  <si>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</si>
  <si>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</si>
  <si>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</si>
  <si>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</si>
  <si>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</si>
  <si>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</si>
  <si>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</si>
  <si>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</si>
  <si>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</si>
  <si>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</si>
  <si>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</si>
  <si>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</si>
  <si>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</si>
  <si>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</si>
  <si>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</si>
  <si>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</si>
  <si>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</si>
  <si>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</si>
  <si>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</si>
  <si>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</si>
  <si>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</si>
  <si>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</si>
  <si>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</si>
  <si>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</si>
  <si>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</si>
  <si>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</si>
  <si>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</si>
  <si>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</si>
  <si>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</si>
  <si>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</si>
  <si>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</si>
  <si>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</si>
  <si>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</si>
  <si>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</si>
  <si>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</si>
  <si>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</si>
  <si>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</si>
  <si>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</si>
  <si>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</si>
  <si>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</si>
  <si>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</si>
  <si>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</si>
  <si>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</si>
  <si>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</si>
  <si>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</si>
  <si>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</si>
  <si>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</si>
  <si>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</si>
  <si>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</si>
  <si>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</si>
  <si>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</si>
  <si>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</si>
  <si>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</si>
  <si>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</si>
  <si>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</si>
  <si>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</si>
  <si>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</si>
  <si>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</si>
  <si>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</si>
  <si>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</si>
  <si>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</si>
  <si>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</si>
  <si>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</si>
  <si>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</si>
  <si>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</si>
  <si>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</si>
  <si>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</si>
  <si>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</si>
  <si>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</si>
  <si>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</si>
  <si>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</si>
  <si>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</si>
  <si>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</si>
  <si>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</si>
  <si>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</si>
  <si>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</si>
  <si>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</si>
  <si>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</si>
  <si>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</si>
  <si>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</si>
  <si>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</si>
  <si>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</si>
  <si>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</si>
  <si>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</si>
  <si>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</si>
  <si>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</si>
  <si>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</si>
  <si>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</si>
  <si>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</si>
  <si>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</si>
  <si>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</si>
  <si>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</si>
  <si>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</si>
  <si>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</si>
  <si>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</si>
  <si>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</si>
  <si>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</si>
  <si>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</si>
  <si>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</si>
  <si>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</si>
  <si>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</si>
  <si>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</si>
  <si>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</si>
  <si>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</si>
  <si>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</si>
  <si>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</si>
  <si>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</si>
  <si>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</si>
  <si>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</si>
  <si>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</si>
  <si>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</si>
  <si>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</si>
  <si>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</si>
  <si>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</si>
  <si>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</si>
  <si>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</si>
  <si>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</si>
  <si>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</si>
  <si>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</si>
  <si>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</si>
  <si>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</si>
  <si>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</si>
  <si>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</si>
  <si>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</si>
  <si>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</si>
  <si>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</si>
  <si>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</si>
  <si>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</si>
  <si>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</si>
  <si>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</si>
  <si>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</si>
  <si>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</si>
  <si>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</si>
  <si>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</si>
  <si>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</si>
  <si>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</si>
  <si>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</si>
  <si>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</si>
  <si>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</si>
  <si>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</si>
  <si>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</si>
  <si>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</si>
  <si>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</si>
  <si>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</si>
  <si>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</si>
  <si>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</si>
  <si>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</si>
  <si>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</si>
  <si>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</si>
  <si>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</si>
  <si>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</si>
  <si>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</si>
  <si>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</si>
  <si>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</si>
  <si>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</si>
  <si>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</si>
  <si>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</si>
  <si>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</si>
  <si>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</si>
  <si>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</si>
  <si>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</si>
  <si>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</si>
  <si>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</si>
  <si>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</si>
  <si>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</si>
  <si>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</si>
  <si>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</si>
  <si>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</si>
  <si>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</si>
  <si>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</si>
  <si>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</si>
  <si>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</si>
  <si>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</si>
  <si>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</si>
  <si>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</si>
  <si>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</si>
  <si>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</si>
  <si>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</si>
  <si>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</si>
  <si>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</si>
  <si>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</si>
  <si>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</si>
  <si>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</si>
  <si>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</si>
  <si>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</si>
  <si>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</si>
  <si>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</si>
  <si>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</si>
  <si>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</si>
  <si>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</si>
  <si>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</si>
  <si>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</si>
  <si>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</si>
  <si>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</si>
  <si>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</si>
  <si>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</si>
  <si>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</si>
  <si>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</si>
  <si>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</si>
  <si>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</si>
  <si>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</si>
  <si>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</si>
  <si>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</si>
  <si>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</si>
  <si>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</si>
  <si>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</si>
  <si>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</si>
  <si>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</si>
  <si>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</si>
  <si>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</si>
  <si>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</si>
  <si>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</si>
  <si>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</si>
  <si>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</si>
  <si>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</si>
  <si>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</si>
  <si>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</si>
  <si>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</si>
  <si>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</si>
  <si>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</si>
  <si>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</si>
  <si>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</si>
  <si>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</si>
  <si>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</si>
  <si>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</si>
  <si>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</si>
  <si>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</si>
  <si>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</si>
  <si>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</si>
  <si>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</si>
  <si>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</si>
  <si>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</si>
  <si>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</si>
  <si>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</si>
  <si>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</si>
  <si>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</si>
  <si>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</si>
  <si>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</si>
  <si>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</si>
  <si>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</si>
  <si>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</si>
  <si>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</si>
  <si>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</si>
  <si>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</si>
  <si>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</si>
  <si>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</si>
  <si>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</si>
  <si>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</si>
  <si>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</si>
  <si>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</si>
  <si>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</si>
  <si>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</si>
  <si>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</si>
  <si>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</si>
  <si>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</si>
  <si>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</si>
  <si>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</si>
  <si>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</si>
  <si>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</si>
  <si>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</si>
  <si>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</si>
  <si>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</si>
  <si>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</si>
  <si>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</si>
  <si>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</si>
  <si>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</si>
  <si>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</si>
  <si>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</si>
  <si>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</si>
  <si>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</si>
  <si>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</si>
  <si>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</si>
  <si>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</si>
  <si>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</si>
  <si>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</si>
  <si>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</si>
  <si>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</si>
  <si>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</si>
  <si>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</si>
  <si>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</si>
  <si>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</si>
  <si>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</si>
  <si>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</si>
  <si>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</si>
  <si>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</si>
  <si>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</si>
  <si>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</si>
  <si>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</si>
  <si>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</si>
  <si>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</si>
  <si>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</si>
  <si>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</si>
  <si>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</si>
  <si>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</si>
  <si>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</si>
  <si>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</si>
  <si>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</si>
  <si>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</si>
  <si>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</si>
  <si>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</si>
  <si>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</si>
  <si>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</si>
  <si>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</si>
  <si>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</si>
  <si>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</si>
  <si>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</si>
  <si>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</si>
  <si>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</si>
  <si>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</si>
  <si>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</si>
  <si>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</si>
  <si>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</si>
  <si>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</si>
  <si>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</si>
  <si>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</si>
  <si>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</si>
  <si>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</si>
  <si>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</si>
  <si>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</si>
  <si>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</si>
  <si>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</si>
  <si>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</si>
  <si>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</si>
  <si>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</si>
  <si>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</si>
  <si>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</si>
  <si>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</si>
  <si>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</si>
  <si>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</si>
  <si>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</si>
  <si>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</si>
  <si>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</si>
  <si>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</si>
  <si>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</si>
  <si>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</si>
  <si>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</si>
  <si>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</si>
  <si>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</si>
  <si>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</si>
  <si>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</si>
  <si>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</si>
  <si>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</si>
  <si>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</si>
  <si>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</si>
  <si>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</si>
  <si>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</si>
  <si>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</si>
  <si>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</si>
  <si>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</si>
  <si>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</si>
  <si>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</si>
  <si>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</si>
  <si>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</si>
  <si>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</si>
  <si>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</si>
  <si>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</si>
  <si>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</si>
  <si>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</si>
  <si>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</si>
  <si>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</si>
  <si>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</si>
  <si>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</si>
  <si>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</si>
  <si>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</si>
  <si>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</si>
  <si>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</si>
  <si>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</si>
  <si>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</si>
  <si>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</si>
  <si>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</si>
  <si>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</si>
  <si>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</si>
  <si>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</si>
  <si>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</si>
  <si>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</si>
  <si>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</si>
  <si>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</si>
  <si>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</si>
  <si>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</si>
  <si>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</si>
  <si>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</si>
  <si>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</si>
  <si>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</si>
  <si>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</si>
  <si>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</si>
  <si>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</si>
  <si>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</si>
  <si>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</si>
  <si>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</si>
  <si>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</si>
  <si>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</si>
  <si>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</si>
  <si>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</si>
  <si>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</si>
  <si>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</si>
  <si>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</si>
  <si>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</si>
  <si>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</si>
  <si>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</si>
  <si>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</si>
  <si>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</si>
  <si>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</si>
  <si>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</si>
  <si>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</si>
  <si>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</si>
  <si>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</si>
  <si>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</si>
  <si>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</si>
  <si>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</si>
  <si>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</si>
  <si>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</si>
  <si>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</si>
  <si>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</si>
  <si>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</si>
  <si>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</si>
  <si>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</si>
  <si>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</si>
  <si>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</si>
  <si>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</si>
  <si>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</si>
  <si>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</si>
  <si>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</si>
  <si>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</si>
  <si>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</si>
  <si>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</si>
  <si>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</si>
  <si>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</si>
  <si>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</si>
  <si>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</si>
  <si>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</si>
  <si>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</si>
  <si>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</si>
  <si>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</si>
  <si>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</si>
  <si>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</si>
  <si>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</si>
  <si>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</si>
  <si>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</si>
  <si>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</si>
  <si>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</si>
  <si>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</si>
  <si>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</si>
  <si>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</si>
  <si>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</si>
  <si>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</si>
  <si>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</si>
  <si>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</si>
  <si>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</si>
  <si>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</si>
  <si>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</si>
  <si>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</si>
  <si>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</si>
  <si>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</si>
  <si>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</si>
  <si>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</si>
  <si>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</si>
  <si>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</si>
  <si>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</si>
  <si>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</si>
  <si>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</si>
  <si>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</si>
  <si>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</si>
  <si>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</si>
  <si>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</si>
  <si>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</si>
  <si>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</si>
  <si>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</si>
  <si>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</si>
  <si>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</si>
  <si>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</si>
  <si>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</si>
  <si>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</si>
  <si>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</si>
  <si>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</si>
  <si>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</si>
  <si>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</si>
  <si>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</si>
  <si>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</si>
  <si>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</si>
  <si>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</si>
  <si>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</si>
  <si>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</si>
  <si>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</si>
  <si>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</si>
  <si>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</si>
  <si>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</si>
  <si>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</si>
  <si>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</si>
  <si>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</si>
  <si>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</si>
  <si>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</si>
  <si>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</si>
  <si>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</si>
  <si>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</si>
  <si>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</si>
  <si>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</si>
  <si>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</si>
  <si>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</si>
  <si>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</si>
  <si>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</si>
  <si>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</si>
  <si>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</si>
  <si>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</si>
  <si>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</si>
  <si>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</si>
  <si>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</si>
  <si>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</si>
  <si>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</si>
  <si>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</si>
  <si>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</si>
  <si>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</si>
  <si>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</si>
  <si>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</si>
  <si>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</si>
  <si>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</si>
  <si>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</si>
  <si>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</si>
  <si>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</si>
  <si>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</si>
  <si>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</si>
  <si>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</si>
  <si>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</si>
  <si>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</si>
  <si>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</si>
  <si>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</si>
  <si>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</si>
  <si>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</si>
  <si>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</si>
  <si>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</si>
  <si>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</si>
  <si>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</si>
  <si>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</si>
  <si>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</si>
  <si>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</si>
  <si>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</si>
  <si>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</si>
  <si>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</si>
  <si>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</si>
  <si>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</si>
  <si>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</si>
  <si>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</si>
  <si>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</si>
  <si>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</si>
  <si>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</si>
  <si>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</si>
  <si>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</si>
  <si>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</si>
  <si>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</si>
  <si>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</si>
  <si>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</si>
  <si>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</si>
  <si>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</si>
  <si>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</si>
  <si>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</si>
  <si>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</si>
  <si>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</si>
  <si>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</si>
  <si>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</si>
  <si>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</si>
  <si>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</si>
  <si>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</si>
  <si>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</si>
  <si>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</si>
  <si>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</si>
  <si>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</si>
  <si>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</si>
  <si>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</si>
  <si>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</si>
  <si>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</si>
  <si>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</si>
  <si>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</si>
  <si>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</si>
  <si>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</si>
  <si>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</si>
  <si>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</si>
  <si>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</si>
  <si>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</si>
  <si>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</si>
  <si>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</si>
  <si>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</si>
  <si>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</si>
  <si>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</si>
  <si>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</si>
  <si>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</si>
  <si>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</si>
  <si>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</si>
  <si>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</si>
  <si>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</si>
  <si>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</si>
  <si>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</si>
  <si>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</si>
  <si>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</si>
  <si>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</si>
  <si>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</si>
  <si>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</si>
  <si>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</si>
  <si>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</si>
  <si>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</si>
  <si>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</si>
  <si>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</si>
  <si>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</si>
  <si>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</si>
  <si>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</si>
  <si>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</si>
  <si>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</si>
  <si>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</si>
  <si>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</si>
  <si>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</si>
  <si>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</si>
  <si>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</si>
  <si>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</si>
  <si>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</si>
  <si>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</si>
  <si>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</si>
  <si>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</si>
  <si>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</si>
  <si>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</si>
  <si>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</si>
  <si>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</si>
  <si>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</si>
  <si>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</si>
  <si>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</si>
  <si>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</si>
  <si>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</si>
  <si>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</si>
  <si>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</si>
  <si>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</si>
  <si>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</si>
  <si>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</si>
  <si>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</si>
  <si>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</si>
  <si>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</si>
  <si>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</si>
  <si>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</si>
  <si>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</si>
  <si>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</si>
  <si>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</si>
  <si>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</si>
  <si>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</si>
  <si>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</si>
  <si>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</si>
  <si>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</si>
  <si>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</si>
  <si>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</si>
  <si>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</si>
  <si>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</si>
  <si>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</si>
  <si>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</si>
  <si>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</si>
  <si>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</si>
  <si>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</si>
  <si>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</si>
  <si>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</si>
  <si>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</si>
  <si>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</si>
  <si>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</si>
  <si>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</si>
  <si>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</si>
  <si>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</si>
  <si>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</si>
  <si>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</si>
  <si>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</si>
  <si>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</si>
  <si>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</si>
  <si>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</si>
  <si>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</si>
  <si>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</si>
  <si>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</si>
  <si>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</si>
  <si>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</si>
  <si>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</si>
  <si>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</si>
  <si>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</si>
  <si>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</si>
  <si>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</si>
  <si>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</si>
  <si>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</si>
  <si>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</si>
  <si>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</si>
  <si>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</si>
  <si>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</si>
  <si>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</si>
  <si>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</si>
  <si>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</si>
  <si>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</si>
  <si>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</si>
  <si>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</si>
  <si>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</si>
  <si>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</si>
  <si>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</si>
  <si>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</si>
  <si>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</si>
  <si>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</si>
  <si>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</si>
  <si>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</si>
  <si>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</si>
  <si>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</si>
  <si>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</si>
  <si>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</si>
  <si>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</si>
  <si>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</si>
  <si>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</si>
  <si>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</si>
  <si>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</si>
  <si>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</si>
  <si>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</si>
  <si>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</si>
  <si>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</si>
  <si>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</si>
  <si>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</si>
  <si>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</si>
  <si>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</si>
  <si>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</si>
  <si>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</si>
  <si>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</si>
  <si>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</si>
  <si>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</si>
  <si>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</si>
  <si>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</si>
  <si>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</si>
  <si>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</si>
  <si>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</si>
  <si>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</si>
  <si>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</si>
  <si>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</si>
  <si>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</si>
  <si>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</si>
  <si>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</si>
  <si>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</si>
  <si>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</si>
  <si>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</si>
  <si>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</si>
  <si>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</si>
  <si>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</si>
  <si>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</si>
  <si>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</si>
  <si>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</si>
  <si>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</si>
  <si>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</si>
  <si>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</si>
  <si>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</si>
  <si>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</si>
  <si>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</si>
  <si>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</si>
  <si>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</si>
  <si>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</si>
  <si>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</si>
  <si>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</si>
  <si>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</si>
  <si>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</si>
  <si>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</si>
  <si>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</si>
  <si>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</si>
  <si>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</si>
  <si>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</si>
  <si>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</si>
  <si>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</si>
  <si>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</si>
  <si>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</si>
  <si>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</si>
  <si>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</si>
  <si>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</si>
  <si>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</si>
  <si>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</si>
  <si>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</si>
  <si>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</si>
  <si>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</si>
  <si>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</si>
  <si>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</si>
  <si>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</si>
  <si>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</si>
  <si>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</si>
  <si>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</si>
  <si>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</si>
  <si>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</si>
  <si>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</si>
  <si>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</si>
  <si>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</si>
  <si>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</si>
  <si>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</si>
  <si>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</si>
  <si>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</si>
  <si>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</si>
  <si>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</si>
  <si>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</si>
  <si>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</si>
  <si>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</si>
  <si>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</si>
  <si>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</si>
  <si>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</si>
  <si>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</si>
  <si>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</si>
  <si>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</si>
  <si>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</si>
  <si>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</si>
  <si>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</si>
  <si>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</si>
  <si>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</si>
  <si>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</si>
  <si>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</si>
  <si>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</si>
  <si>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</si>
  <si>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</si>
  <si>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</si>
  <si>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</si>
  <si>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</si>
  <si>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</si>
  <si>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</si>
  <si>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</si>
  <si>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</si>
  <si>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</si>
  <si>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</si>
  <si>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</si>
  <si>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</si>
  <si>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</si>
  <si>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</si>
  <si>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</si>
  <si>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</si>
  <si>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</si>
  <si>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</si>
  <si>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</si>
  <si>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</si>
  <si>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</si>
  <si>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</si>
  <si>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</si>
  <si>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</si>
  <si>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</si>
  <si>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</si>
  <si>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</si>
  <si>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</si>
  <si>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</si>
  <si>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</si>
  <si>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</si>
  <si>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</si>
  <si>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</si>
  <si>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</si>
  <si>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</si>
  <si>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</si>
  <si>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</si>
  <si>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</si>
  <si>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</si>
  <si>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</si>
  <si>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</si>
  <si>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</si>
  <si>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</si>
  <si>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</si>
  <si>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</si>
  <si>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</si>
  <si>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</si>
  <si>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</si>
  <si>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</si>
  <si>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</si>
  <si>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</si>
  <si>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</si>
  <si>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</si>
  <si>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</si>
  <si>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</si>
  <si>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</si>
  <si>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</si>
  <si>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</si>
  <si>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</si>
  <si>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</si>
  <si>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</si>
  <si>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</si>
  <si>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</si>
  <si>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</si>
  <si>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</si>
  <si>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</si>
  <si>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</si>
  <si>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</si>
  <si>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</si>
  <si>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</si>
  <si>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</si>
  <si>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</si>
  <si>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</si>
  <si>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</si>
  <si>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</si>
  <si>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</si>
  <si>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</si>
  <si>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</si>
  <si>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</si>
  <si>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</si>
  <si>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</si>
  <si>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</si>
  <si>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</si>
  <si>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</si>
  <si>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</si>
  <si>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</si>
  <si>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</si>
  <si>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</si>
  <si>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</si>
  <si>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</si>
  <si>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</si>
  <si>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</si>
  <si>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</si>
  <si>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</si>
  <si>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</si>
  <si>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</si>
  <si>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</si>
  <si>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</si>
  <si>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</si>
  <si>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</si>
  <si>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</si>
  <si>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</si>
  <si>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</si>
  <si>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</si>
  <si>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</si>
  <si>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</si>
  <si>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</si>
  <si>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</si>
  <si>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</si>
  <si>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</si>
  <si>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</si>
  <si>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</si>
  <si>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</si>
  <si>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</si>
  <si>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</si>
  <si>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</si>
  <si>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</si>
  <si>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</si>
  <si>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</si>
  <si>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</si>
  <si>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</si>
  <si>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</si>
  <si>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</si>
  <si>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</si>
  <si>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</si>
  <si>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</si>
  <si>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</si>
  <si>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</si>
  <si>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</si>
  <si>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</si>
  <si>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</si>
  <si>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</si>
  <si>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</si>
  <si>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</si>
  <si>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</si>
  <si>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</si>
  <si>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</si>
  <si>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</si>
  <si>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</si>
  <si>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</si>
  <si>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</si>
  <si>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</si>
  <si>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</si>
  <si>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</si>
  <si>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</si>
  <si>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</si>
  <si>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</si>
  <si>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</si>
  <si>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</si>
  <si>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</si>
  <si>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</si>
  <si>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</si>
  <si>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</si>
  <si>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</si>
  <si>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</si>
  <si>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</si>
  <si>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</si>
  <si>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</si>
  <si>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</si>
  <si>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</si>
  <si>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</si>
  <si>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</si>
  <si>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</si>
  <si>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</si>
  <si>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</si>
  <si>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</si>
  <si>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</si>
  <si>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</si>
  <si>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</si>
  <si>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</si>
  <si>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</si>
  <si>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</si>
  <si>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</si>
  <si>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</si>
  <si>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</si>
  <si>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</si>
  <si>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</si>
  <si>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</si>
  <si>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</si>
  <si>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</si>
  <si>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</si>
  <si>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</si>
  <si>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</si>
  <si>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</si>
  <si>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</si>
  <si>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</si>
  <si>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</si>
  <si>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</si>
  <si>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</si>
  <si>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</si>
  <si>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</si>
  <si>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</si>
  <si>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</si>
  <si>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</si>
  <si>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</si>
  <si>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</si>
  <si>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</si>
  <si>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</si>
  <si>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</si>
  <si>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</si>
  <si>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</si>
  <si>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</si>
  <si>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</si>
  <si>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</si>
  <si>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</si>
  <si>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</si>
  <si>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</si>
  <si>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</si>
  <si>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</si>
  <si>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</si>
  <si>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</si>
  <si>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</si>
  <si>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</si>
  <si>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</si>
  <si>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</si>
  <si>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</si>
  <si>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</si>
  <si>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</si>
  <si>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</si>
  <si>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</si>
  <si>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</si>
  <si>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</si>
  <si>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</si>
  <si>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</si>
  <si>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</si>
  <si>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</si>
  <si>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</si>
  <si>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</si>
  <si>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</si>
  <si>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</si>
  <si>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</si>
  <si>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</si>
  <si>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</si>
  <si>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</si>
  <si>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</si>
  <si>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</si>
  <si>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</si>
  <si>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</si>
  <si>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</si>
  <si>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</si>
  <si>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</si>
  <si>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</si>
  <si>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</si>
  <si>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</si>
  <si>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</si>
  <si>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</si>
  <si>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</si>
  <si>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</si>
  <si>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</si>
  <si>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</si>
  <si>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</si>
  <si>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</si>
  <si>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</si>
  <si>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</si>
  <si>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</si>
  <si>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</si>
  <si>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</si>
  <si>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</si>
  <si>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</si>
  <si>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</si>
  <si>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</si>
  <si>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</si>
  <si>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</si>
  <si>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</si>
  <si>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</si>
  <si>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</si>
  <si>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</si>
  <si>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</si>
  <si>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</si>
  <si>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</si>
  <si>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</si>
  <si>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</si>
  <si>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</si>
  <si>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</si>
  <si>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</si>
  <si>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</si>
  <si>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</si>
  <si>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</si>
  <si>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</si>
  <si>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</si>
  <si>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</si>
  <si>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</si>
  <si>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</si>
  <si>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</si>
  <si>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</si>
  <si>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</si>
  <si>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</si>
  <si>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</si>
  <si>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</si>
  <si>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</si>
  <si>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</si>
  <si>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</si>
  <si>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</si>
  <si>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</si>
  <si>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</si>
  <si>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</si>
  <si>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</si>
  <si>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</si>
  <si>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</si>
  <si>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</si>
  <si>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</si>
  <si>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</si>
  <si>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</si>
  <si>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</si>
  <si>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</si>
  <si>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</si>
  <si>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</si>
  <si>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</si>
  <si>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</si>
  <si>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</si>
  <si>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</si>
  <si>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</si>
  <si>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</si>
  <si>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</si>
  <si>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</si>
  <si>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</si>
  <si>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</si>
  <si>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</si>
  <si>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</si>
  <si>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</si>
  <si>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</si>
  <si>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</si>
  <si>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</si>
  <si>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</si>
  <si>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</si>
  <si>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</si>
  <si>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</si>
  <si>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</si>
  <si>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</si>
  <si>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</si>
  <si>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</si>
  <si>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</si>
  <si>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</si>
  <si>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</si>
  <si>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</si>
  <si>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</si>
  <si>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</si>
  <si>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</si>
  <si>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</si>
  <si>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</si>
  <si>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</si>
  <si>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</si>
  <si>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</si>
  <si>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</si>
  <si>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</si>
  <si>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</si>
  <si>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</si>
  <si>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</si>
  <si>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</si>
  <si>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</si>
  <si>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</si>
  <si>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</si>
  <si>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</si>
  <si>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</si>
  <si>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</si>
  <si>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</si>
  <si>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</si>
  <si>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</si>
  <si>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</si>
  <si>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</si>
  <si>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</si>
  <si>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</si>
  <si>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</si>
  <si>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</si>
  <si>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</si>
  <si>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</si>
  <si>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</si>
  <si>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</si>
  <si>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</si>
  <si>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</si>
  <si>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</si>
  <si>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</si>
  <si>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</si>
  <si>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</si>
  <si>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</si>
  <si>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</si>
  <si>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</si>
  <si>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</si>
  <si>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</si>
  <si>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</si>
  <si>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</si>
  <si>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</si>
  <si>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</si>
  <si>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</si>
  <si>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</si>
  <si>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</si>
  <si>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</si>
  <si>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</si>
  <si>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</si>
  <si>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</si>
  <si>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</si>
  <si>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</si>
  <si>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</si>
  <si>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</si>
  <si>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</si>
  <si>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</si>
  <si>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</si>
  <si>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</si>
  <si>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</si>
  <si>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</si>
  <si>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</si>
  <si>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</si>
  <si>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</si>
  <si>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</si>
  <si>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</si>
  <si>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</si>
  <si>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</si>
  <si>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</si>
  <si>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</si>
  <si>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</si>
  <si>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</si>
  <si>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</si>
  <si>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</si>
  <si>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</si>
  <si>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</si>
  <si>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</si>
  <si>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</si>
  <si>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</si>
  <si>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</si>
  <si>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</si>
  <si>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</si>
  <si>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</si>
  <si>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</si>
  <si>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</si>
  <si>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</si>
  <si>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</si>
  <si>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</si>
  <si>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</si>
  <si>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</si>
  <si>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</si>
  <si>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</si>
  <si>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</si>
  <si>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</si>
  <si>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</si>
  <si>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</si>
  <si>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</si>
  <si>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</si>
  <si>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</si>
  <si>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</si>
  <si>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</si>
  <si>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</si>
  <si>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</si>
  <si>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</si>
  <si>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</si>
  <si>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</si>
  <si>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</si>
  <si>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</si>
  <si>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</si>
  <si>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</si>
  <si>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</si>
  <si>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</si>
  <si>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</si>
  <si>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</si>
  <si>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</si>
  <si>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</si>
  <si>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</si>
  <si>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</si>
  <si>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</si>
  <si>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</si>
  <si>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</si>
  <si>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</si>
  <si>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</si>
  <si>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</si>
  <si>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</si>
  <si>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</si>
  <si>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</si>
  <si>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</si>
  <si>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</si>
  <si>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</si>
  <si>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</si>
  <si>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</si>
  <si>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</si>
  <si>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</si>
  <si>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</si>
  <si>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</si>
  <si>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</si>
  <si>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</si>
  <si>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</si>
  <si>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</si>
  <si>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</si>
  <si>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</si>
  <si>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</si>
  <si>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</si>
  <si>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</si>
  <si>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</si>
  <si>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</si>
  <si>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</si>
  <si>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</si>
  <si>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</si>
  <si>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</si>
  <si>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</si>
  <si>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</si>
  <si>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</si>
  <si>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</si>
  <si>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</si>
  <si>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</si>
  <si>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</si>
  <si>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</si>
  <si>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</si>
  <si>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</si>
  <si>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</si>
  <si>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</si>
  <si>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</si>
  <si>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</si>
  <si>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</si>
  <si>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</si>
  <si>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</si>
  <si>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</si>
  <si>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</si>
  <si>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</si>
  <si>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</si>
  <si>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</si>
  <si>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</si>
  <si>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</si>
  <si>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</si>
  <si>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</si>
  <si>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</si>
  <si>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</si>
  <si>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</si>
  <si>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</si>
  <si>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</si>
  <si>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</si>
  <si>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</si>
  <si>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</si>
  <si>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</si>
  <si>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</si>
  <si>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</si>
  <si>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</si>
  <si>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</si>
  <si>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</si>
  <si>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</si>
  <si>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</si>
  <si>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</si>
  <si>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</si>
  <si>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</si>
  <si>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</si>
  <si>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</si>
  <si>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</si>
  <si>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</si>
  <si>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</si>
  <si>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</si>
  <si>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</si>
  <si>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</si>
  <si>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</si>
  <si>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</si>
  <si>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</si>
  <si>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</si>
  <si>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</si>
  <si>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</si>
  <si>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</si>
  <si>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</si>
  <si>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</si>
  <si>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</si>
  <si>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</si>
  <si>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</si>
  <si>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</si>
  <si>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</si>
  <si>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</si>
  <si>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</si>
  <si>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</si>
  <si>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</si>
  <si>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</si>
  <si>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</si>
  <si>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</si>
  <si>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</si>
  <si>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</si>
  <si>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</si>
  <si>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</si>
  <si>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</si>
  <si>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</si>
  <si>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</si>
  <si>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</si>
  <si>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</si>
  <si>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</si>
  <si>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</si>
  <si>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</si>
  <si>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</si>
  <si>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</si>
  <si>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</si>
  <si>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</si>
  <si>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</si>
  <si>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</si>
  <si>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</si>
  <si>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</si>
  <si>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</si>
  <si>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</si>
  <si>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</si>
  <si>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</si>
  <si>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</si>
  <si>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</si>
  <si>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</si>
  <si>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</si>
  <si>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</si>
  <si>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</si>
  <si>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</si>
  <si>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</si>
  <si>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</si>
  <si>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</si>
  <si>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</si>
  <si>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</si>
  <si>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</si>
  <si>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</si>
  <si>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</si>
  <si>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</si>
  <si>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</si>
  <si>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</si>
  <si>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</si>
  <si>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</si>
  <si>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</si>
  <si>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</si>
  <si>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</si>
  <si>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</si>
  <si>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</si>
  <si>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</si>
  <si>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</si>
  <si>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</si>
  <si>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</si>
  <si>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</si>
  <si>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</si>
  <si>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</si>
  <si>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</si>
  <si>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</si>
  <si>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</si>
  <si>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</si>
  <si>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</si>
  <si>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</si>
  <si>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</si>
  <si>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</si>
  <si>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</si>
  <si>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</si>
  <si>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</si>
  <si>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</si>
  <si>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</si>
  <si>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</si>
  <si>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</si>
  <si>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</si>
  <si>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</si>
  <si>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</si>
  <si>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</si>
  <si>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</si>
  <si>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</si>
  <si>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</si>
  <si>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</si>
  <si>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</si>
  <si>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</si>
  <si>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</si>
  <si>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</si>
  <si>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</si>
  <si>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</si>
  <si>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</si>
  <si>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</si>
  <si>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</si>
  <si>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</si>
  <si>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</si>
  <si>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</si>
  <si>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</si>
  <si>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</si>
  <si>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</si>
  <si>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</si>
  <si>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</si>
  <si>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</si>
  <si>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</si>
  <si>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</si>
  <si>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</si>
  <si>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</si>
  <si>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</si>
  <si>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</si>
  <si>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</si>
  <si>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</si>
  <si>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</si>
  <si>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</si>
  <si>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</si>
  <si>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</si>
  <si>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</si>
  <si>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</si>
  <si>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</si>
  <si>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</si>
  <si>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</si>
  <si>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</si>
  <si>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</si>
  <si>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</si>
  <si>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</si>
  <si>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</si>
  <si>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</si>
  <si>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</si>
  <si>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</si>
  <si>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</si>
  <si>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</si>
  <si>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</si>
  <si>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</si>
  <si>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</si>
  <si>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</si>
  <si>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</si>
  <si>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</si>
  <si>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</si>
  <si>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</si>
  <si>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</si>
  <si>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</si>
  <si>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</si>
  <si>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</si>
  <si>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</si>
  <si>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</si>
  <si>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</si>
  <si>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</si>
  <si>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</si>
  <si>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</si>
  <si>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</si>
  <si>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</si>
  <si>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</si>
  <si>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</si>
  <si>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</si>
  <si>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</si>
  <si>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</si>
  <si>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</si>
  <si>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</si>
  <si>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</si>
  <si>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</si>
  <si>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</si>
  <si>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</si>
  <si>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</si>
  <si>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</si>
  <si>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</si>
  <si>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</si>
  <si>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</si>
  <si>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</si>
  <si>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</si>
  <si>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</si>
  <si>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</si>
  <si>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</si>
  <si>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</si>
  <si>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</si>
  <si>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</si>
  <si>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</si>
  <si>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</si>
  <si>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</si>
  <si>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</si>
  <si>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</si>
  <si>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</si>
  <si>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</si>
  <si>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</si>
  <si>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</si>
  <si>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</si>
  <si>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</si>
  <si>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</si>
  <si>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</si>
  <si>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</si>
  <si>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</si>
  <si>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</si>
  <si>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</si>
  <si>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</si>
  <si>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</si>
  <si>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</si>
  <si>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</si>
  <si>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</si>
  <si>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</si>
  <si>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</si>
  <si>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</si>
  <si>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</si>
  <si>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</si>
  <si>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</si>
  <si>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</si>
  <si>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</si>
  <si>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</si>
  <si>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</si>
  <si>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</si>
  <si>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</si>
  <si>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</si>
  <si>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</si>
  <si>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</si>
  <si>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</si>
  <si>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</si>
  <si>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</si>
  <si>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</si>
  <si>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</si>
  <si>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</si>
  <si>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</si>
  <si>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</si>
  <si>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</si>
  <si>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</si>
  <si>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</si>
  <si>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</si>
  <si>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</si>
  <si>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</si>
  <si>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</si>
  <si>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</si>
  <si>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</si>
  <si>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</si>
  <si>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</si>
  <si>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</si>
  <si>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</si>
  <si>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</si>
  <si>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</si>
  <si>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</si>
  <si>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</si>
  <si>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</si>
  <si>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</si>
  <si>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</si>
  <si>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</si>
  <si>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</si>
  <si>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</si>
  <si>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</si>
  <si>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</si>
  <si>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</si>
  <si>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</si>
  <si>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</si>
  <si>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</si>
  <si>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</si>
  <si>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</si>
  <si>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</si>
  <si>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</si>
  <si>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</si>
  <si>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</si>
  <si>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</si>
  <si>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</si>
  <si>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</si>
  <si>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</si>
  <si>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</si>
  <si>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</si>
  <si>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</si>
  <si>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</si>
  <si>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</si>
  <si>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</si>
  <si>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</si>
  <si>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</si>
  <si>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</si>
  <si>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</si>
  <si>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</si>
  <si>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</si>
  <si>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</si>
  <si>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</si>
  <si>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</si>
  <si>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</si>
  <si>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</si>
  <si>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</si>
  <si>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</si>
  <si>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</si>
  <si>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</si>
  <si>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</si>
  <si>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</si>
  <si>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</si>
  <si>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</si>
  <si>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</si>
  <si>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</si>
  <si>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</si>
  <si>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</si>
  <si>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</si>
  <si>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</si>
  <si>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</si>
  <si>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</si>
  <si>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</si>
  <si>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</si>
  <si>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</si>
  <si>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</si>
  <si>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</si>
  <si>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</si>
  <si>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</si>
  <si>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</si>
  <si>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</si>
  <si>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</si>
  <si>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</si>
  <si>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</si>
  <si>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</si>
  <si>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</si>
  <si>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</si>
  <si>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</si>
  <si>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</si>
  <si>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</si>
  <si>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</si>
  <si>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</si>
  <si>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</si>
  <si>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</si>
  <si>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</si>
  <si>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</si>
  <si>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</si>
  <si>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</si>
  <si>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</si>
  <si>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</si>
  <si>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</si>
  <si>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</si>
  <si>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</si>
  <si>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</si>
  <si>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</si>
  <si>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</si>
  <si>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</si>
  <si>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</si>
  <si>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</si>
  <si>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</si>
  <si>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</si>
  <si>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</si>
  <si>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</si>
  <si>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</si>
  <si>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</si>
  <si>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</si>
  <si>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</si>
  <si>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</si>
  <si>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</si>
  <si>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</si>
  <si>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</si>
  <si>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</si>
  <si>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</si>
  <si>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</si>
  <si>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</si>
  <si>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</si>
  <si>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</si>
  <si>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</si>
  <si>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</si>
  <si>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</si>
  <si>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</si>
  <si>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</si>
  <si>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</si>
  <si>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</si>
  <si>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</si>
  <si>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</si>
  <si>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</si>
  <si>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</si>
  <si>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</si>
  <si>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</si>
  <si>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</si>
  <si>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</si>
  <si>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</si>
  <si>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</si>
  <si>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</si>
  <si>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</si>
  <si>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</si>
  <si>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</si>
  <si>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</si>
  <si>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</si>
  <si>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</si>
  <si>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</si>
  <si>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</si>
  <si>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</si>
  <si>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</si>
  <si>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</si>
  <si>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</si>
  <si>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</si>
  <si>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</si>
  <si>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</si>
  <si>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</si>
  <si>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</si>
  <si>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</si>
  <si>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</si>
  <si>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</si>
  <si>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</si>
  <si>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</si>
  <si>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</si>
  <si>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</si>
  <si>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</si>
  <si>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</si>
  <si>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</si>
  <si>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</si>
  <si>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</si>
  <si>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</si>
  <si>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</si>
  <si>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</si>
  <si>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</si>
  <si>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</si>
  <si>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</si>
  <si>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</si>
  <si>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</si>
  <si>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</si>
  <si>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</si>
  <si>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</si>
  <si>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</si>
  <si>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</si>
  <si>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</si>
  <si>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</si>
  <si>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</si>
  <si>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</si>
  <si>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</si>
  <si>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</si>
  <si>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</si>
  <si>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</si>
  <si>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</si>
  <si>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</si>
  <si>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</si>
  <si>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</si>
  <si>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</si>
  <si>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</si>
  <si>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</si>
  <si>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</si>
  <si>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</si>
  <si>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</si>
  <si>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</si>
  <si>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</si>
  <si>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</si>
  <si>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</si>
  <si>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</si>
  <si>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</si>
  <si>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</si>
  <si>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</si>
  <si>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</si>
  <si>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</si>
  <si>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</si>
  <si>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</si>
  <si>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</si>
  <si>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</si>
  <si>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</si>
  <si>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</si>
  <si>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</si>
  <si>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</si>
  <si>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</si>
  <si>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</si>
  <si>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</si>
  <si>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</si>
  <si>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</si>
  <si>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</si>
  <si>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</si>
  <si>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</si>
  <si>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</si>
  <si>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</si>
  <si>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</si>
  <si>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</si>
  <si>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</si>
  <si>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</si>
  <si>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</si>
  <si>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</si>
  <si>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</si>
  <si>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</si>
  <si>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</si>
  <si>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</si>
  <si>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</si>
  <si>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</si>
  <si>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</si>
  <si>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</si>
  <si>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</si>
  <si>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</si>
  <si>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</si>
  <si>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</si>
  <si>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</si>
  <si>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</si>
  <si>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</si>
  <si>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</si>
  <si>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</si>
  <si>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</si>
  <si>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</si>
  <si>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</si>
  <si>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</si>
  <si>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</si>
  <si>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</si>
  <si>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</si>
  <si>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</si>
  <si>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</si>
  <si>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</si>
  <si>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</si>
  <si>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</si>
  <si>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</si>
  <si>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</si>
  <si>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</si>
  <si>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</si>
  <si>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</si>
  <si>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</si>
  <si>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</si>
  <si>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</si>
  <si>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</si>
  <si>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</si>
  <si>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</si>
  <si>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</si>
  <si>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</si>
  <si>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</si>
  <si>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</si>
  <si>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</si>
  <si>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</si>
  <si>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</si>
  <si>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</si>
  <si>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</si>
  <si>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</si>
  <si>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</si>
  <si>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</si>
  <si>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</si>
  <si>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</si>
  <si>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</si>
  <si>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</si>
  <si>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</si>
  <si>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</si>
  <si>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</si>
  <si>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</si>
  <si>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</si>
  <si>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</si>
  <si>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</si>
  <si>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</si>
  <si>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</si>
  <si>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</si>
  <si>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</si>
  <si>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</si>
  <si>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</si>
  <si>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</si>
  <si>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</si>
  <si>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</si>
  <si>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</si>
  <si>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</si>
  <si>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</si>
  <si>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</si>
  <si>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</si>
  <si>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</si>
  <si>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</si>
  <si>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</si>
  <si>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</si>
  <si>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</si>
  <si>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</si>
  <si>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</si>
  <si>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</si>
  <si>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</si>
  <si>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</si>
  <si>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</si>
  <si>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</si>
  <si>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</si>
  <si>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</si>
  <si>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</si>
  <si>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</si>
  <si>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</si>
  <si>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</si>
  <si>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</si>
  <si>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</si>
  <si>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</si>
  <si>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</si>
  <si>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</si>
  <si>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</si>
  <si>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</si>
  <si>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</si>
  <si>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</si>
  <si>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</si>
  <si>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</si>
  <si>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</si>
  <si>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</si>
  <si>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</si>
  <si>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</si>
  <si>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</si>
  <si>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</si>
  <si>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</si>
  <si>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</si>
  <si>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</si>
  <si>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</si>
  <si>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</si>
  <si>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</si>
  <si>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</si>
  <si>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</si>
  <si>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</si>
  <si>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</si>
  <si>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</si>
  <si>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</si>
  <si>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</si>
  <si>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</si>
  <si>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</si>
  <si>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</si>
  <si>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</si>
  <si>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</si>
  <si>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</si>
  <si>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</si>
  <si>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</si>
  <si>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</si>
  <si>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</si>
  <si>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</si>
  <si>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</si>
  <si>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</si>
  <si>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</si>
  <si>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</si>
  <si>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</si>
  <si>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</si>
  <si>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</si>
  <si>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</si>
  <si>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</si>
  <si>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</si>
  <si>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</si>
  <si>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</si>
  <si>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</si>
  <si>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</si>
  <si>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</si>
  <si>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</si>
  <si>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</si>
  <si>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</si>
  <si>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</si>
  <si>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</si>
  <si>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</si>
  <si>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</si>
  <si>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</si>
  <si>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</si>
  <si>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</si>
  <si>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</si>
  <si>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</si>
  <si>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</si>
  <si>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</si>
  <si>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</si>
  <si>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</si>
  <si>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</si>
  <si>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</si>
  <si>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</si>
  <si>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</si>
  <si>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</si>
  <si>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</si>
  <si>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</si>
  <si>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</si>
  <si>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</si>
  <si>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</si>
  <si>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</si>
  <si>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</si>
  <si>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</si>
  <si>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</si>
  <si>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</si>
  <si>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</si>
  <si>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</si>
  <si>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</si>
  <si>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</si>
  <si>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</si>
  <si>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</si>
  <si>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</si>
  <si>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</si>
  <si>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</si>
  <si>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</si>
  <si>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</si>
  <si>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</si>
  <si>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</si>
  <si>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</si>
  <si>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</si>
  <si>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</si>
  <si>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</si>
  <si>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</si>
  <si>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</si>
  <si>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</si>
  <si>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</si>
  <si>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</si>
  <si>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</si>
  <si>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</si>
  <si>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</si>
  <si>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</si>
  <si>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</si>
  <si>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</si>
  <si>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</si>
  <si>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</si>
  <si>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</si>
  <si>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</si>
  <si>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</si>
  <si>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</si>
  <si>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</si>
  <si>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</si>
  <si>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</si>
  <si>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</si>
  <si>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</si>
  <si>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</si>
  <si>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</si>
  <si>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</si>
  <si>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</si>
  <si>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</si>
  <si>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</si>
  <si>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</si>
  <si>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</si>
  <si>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</si>
  <si>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</si>
  <si>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</si>
  <si>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</si>
  <si>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</si>
  <si>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</si>
  <si>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</si>
  <si>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</si>
  <si>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</si>
  <si>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</si>
  <si>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</si>
  <si>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</si>
  <si>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</si>
  <si>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</si>
  <si>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</si>
  <si>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</si>
  <si>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</si>
  <si>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</si>
  <si>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</si>
  <si>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</si>
  <si>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</si>
  <si>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</si>
  <si>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</si>
  <si>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</si>
  <si>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</si>
  <si>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</si>
  <si>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</si>
  <si>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</si>
  <si>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</si>
  <si>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</si>
  <si>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</si>
  <si>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</si>
  <si>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</si>
  <si>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</si>
  <si>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</si>
  <si>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</si>
  <si>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</si>
  <si>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</si>
  <si>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</si>
  <si>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</si>
  <si>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</si>
  <si>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</si>
  <si>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</si>
  <si>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</si>
  <si>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</si>
  <si>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</si>
  <si>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</si>
  <si>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</si>
  <si>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</si>
  <si>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</si>
  <si>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</si>
  <si>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</si>
  <si>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</si>
  <si>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</si>
  <si>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</si>
  <si>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</si>
  <si>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</si>
  <si>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</si>
  <si>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</si>
  <si>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</si>
  <si>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</si>
  <si>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</si>
  <si>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</si>
  <si>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</si>
  <si>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</si>
  <si>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</si>
  <si>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</si>
  <si>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</si>
  <si>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</si>
  <si>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</si>
  <si>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</si>
  <si>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</si>
  <si>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</si>
  <si>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</si>
  <si>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</si>
  <si>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</si>
  <si>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</si>
  <si>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</si>
  <si>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</si>
  <si>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</si>
  <si>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</si>
  <si>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</si>
  <si>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</si>
  <si>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</si>
  <si>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</si>
  <si>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</si>
  <si>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</si>
  <si>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</si>
  <si>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</si>
  <si>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</si>
  <si>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</si>
  <si>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</si>
  <si>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</si>
  <si>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</si>
  <si>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</si>
  <si>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</si>
  <si>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</si>
  <si>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</si>
  <si>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</si>
  <si>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</si>
  <si>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</si>
  <si>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</si>
  <si>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</si>
  <si>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</si>
  <si>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</si>
  <si>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</si>
  <si>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</si>
  <si>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</si>
  <si>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</si>
  <si>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</si>
  <si>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</si>
  <si>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</si>
  <si>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</si>
  <si>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</si>
  <si>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</si>
  <si>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</si>
  <si>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</si>
  <si>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</si>
  <si>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</si>
  <si>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</si>
  <si>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</si>
  <si>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</si>
  <si>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</si>
  <si>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</si>
  <si>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</si>
  <si>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</si>
  <si>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</si>
  <si>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</si>
  <si>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</si>
  <si>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</si>
  <si>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</si>
  <si>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</si>
  <si>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</si>
  <si>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</si>
  <si>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</si>
  <si>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</si>
  <si>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</si>
  <si>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</si>
  <si>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</si>
  <si>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</si>
  <si>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</si>
  <si>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</si>
  <si>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</si>
  <si>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</si>
  <si>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</si>
  <si>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</si>
  <si>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</si>
  <si>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</si>
  <si>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</si>
  <si>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</si>
  <si>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</si>
  <si>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</si>
  <si>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</si>
  <si>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</si>
  <si>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</si>
  <si>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</si>
  <si>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</si>
  <si>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</si>
  <si>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</si>
  <si>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</si>
  <si>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</si>
  <si>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</si>
  <si>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</si>
  <si>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</si>
  <si>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</si>
  <si>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</si>
  <si>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</si>
  <si>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</si>
  <si>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</si>
  <si>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</si>
  <si>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</si>
  <si>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</si>
  <si>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</si>
  <si>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</si>
  <si>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</si>
  <si>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</si>
  <si>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</si>
  <si>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</si>
  <si>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</si>
  <si>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</si>
  <si>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</si>
  <si>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</si>
  <si>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</si>
  <si>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</si>
  <si>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</si>
  <si>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</si>
  <si>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</si>
  <si>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</si>
  <si>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</si>
  <si>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</si>
  <si>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</si>
  <si>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</si>
  <si>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</si>
  <si>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</si>
  <si>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</si>
  <si>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</si>
  <si>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</si>
  <si>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</si>
  <si>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</si>
  <si>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</si>
  <si>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</si>
  <si>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</si>
  <si>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</si>
  <si>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</si>
  <si>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</si>
  <si>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</si>
  <si>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</si>
  <si>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</si>
  <si>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</si>
  <si>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</si>
  <si>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</si>
  <si>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</si>
  <si>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</si>
  <si>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</si>
  <si>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</si>
  <si>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</si>
  <si>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</si>
  <si>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</si>
  <si>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</si>
  <si>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</si>
  <si>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</si>
  <si>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</si>
  <si>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</si>
  <si>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</si>
  <si>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</si>
  <si>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</si>
  <si>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</si>
  <si>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</si>
  <si>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</si>
  <si>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</si>
  <si>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</si>
  <si>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</si>
  <si>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</si>
  <si>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</si>
  <si>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</si>
  <si>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</si>
  <si>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</si>
  <si>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</si>
  <si>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</si>
  <si>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</si>
  <si>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</si>
  <si>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</si>
  <si>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</si>
  <si>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</si>
  <si>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</si>
  <si>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</si>
  <si>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</si>
  <si>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</si>
  <si>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</si>
  <si>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</si>
  <si>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</si>
  <si>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</si>
  <si>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</si>
  <si>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</si>
  <si>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</si>
  <si>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</si>
  <si>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</si>
  <si>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</si>
  <si>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</si>
  <si>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</si>
  <si>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</si>
  <si>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</si>
  <si>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</si>
  <si>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</si>
  <si>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</si>
  <si>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</si>
  <si>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</si>
  <si>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</si>
  <si>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</si>
  <si>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</si>
  <si>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</si>
  <si>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</si>
  <si>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</si>
  <si>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</si>
  <si>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</si>
  <si>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</si>
  <si>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</si>
  <si>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</si>
  <si>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</si>
  <si>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</si>
  <si>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</si>
  <si>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</si>
  <si>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</si>
  <si>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</si>
  <si>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</si>
  <si>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</si>
  <si>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</si>
  <si>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</si>
  <si>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</si>
  <si>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</si>
  <si>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</si>
  <si>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</si>
  <si>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</si>
  <si>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</si>
  <si>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</si>
  <si>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</si>
  <si>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</si>
  <si>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</si>
  <si>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</si>
  <si>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</si>
  <si>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</si>
  <si>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</si>
  <si>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</si>
  <si>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</si>
  <si>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</si>
  <si>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</si>
  <si>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</si>
  <si>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</si>
  <si>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</si>
  <si>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</si>
  <si>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</si>
  <si>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</si>
  <si>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</si>
  <si>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</si>
  <si>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</si>
  <si>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</si>
  <si>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</si>
  <si>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</si>
  <si>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</si>
  <si>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</si>
  <si>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</si>
  <si>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</si>
  <si>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</si>
  <si>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</si>
  <si>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</si>
  <si>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</si>
  <si>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</si>
  <si>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</si>
  <si>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</si>
  <si>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</si>
  <si>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</si>
  <si>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</si>
  <si>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</si>
  <si>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</si>
  <si>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</si>
  <si>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</si>
  <si>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</si>
  <si>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</si>
  <si>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</si>
  <si>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</si>
  <si>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</si>
  <si>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</si>
  <si>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</si>
  <si>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</si>
  <si>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</si>
  <si>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</si>
  <si>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</si>
  <si>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</si>
  <si>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</si>
  <si>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</si>
  <si>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</si>
  <si>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</si>
  <si>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</si>
  <si>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</si>
  <si>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</si>
  <si>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</si>
  <si>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</si>
  <si>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</si>
  <si>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</si>
  <si>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</si>
  <si>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</si>
  <si>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</si>
  <si>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</si>
  <si>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</si>
  <si>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</si>
  <si>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</si>
  <si>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</si>
  <si>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</si>
  <si>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</si>
  <si>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</si>
  <si>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</si>
  <si>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</si>
  <si>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</si>
  <si>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</si>
  <si>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</si>
  <si>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</si>
  <si>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</si>
  <si>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</si>
  <si>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</si>
  <si>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</si>
  <si>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</si>
  <si>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</si>
  <si>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</si>
  <si>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</si>
  <si>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</si>
  <si>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</si>
  <si>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</si>
  <si>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</si>
  <si>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</si>
  <si>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</si>
  <si>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</si>
  <si>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</si>
  <si>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</si>
  <si>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</si>
  <si>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</si>
  <si>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</si>
  <si>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</si>
  <si>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</si>
  <si>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</si>
  <si>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</si>
  <si>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</si>
  <si>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</si>
  <si>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</si>
  <si>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</si>
  <si>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</si>
  <si>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</si>
  <si>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</si>
  <si>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</si>
  <si>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</si>
  <si>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</si>
  <si>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</si>
  <si>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</si>
  <si>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</si>
  <si>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</si>
  <si>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</si>
  <si>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</si>
  <si>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</si>
  <si>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</si>
  <si>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</si>
  <si>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</si>
  <si>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</si>
  <si>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</si>
  <si>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</si>
  <si>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</si>
  <si>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</si>
  <si>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</si>
  <si>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</si>
  <si>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</si>
  <si>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</si>
  <si>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</si>
  <si>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</si>
  <si>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</si>
  <si>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</si>
  <si>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</si>
  <si>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</si>
  <si>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</si>
  <si>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</si>
  <si>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</si>
  <si>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</si>
  <si>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</si>
  <si>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</si>
  <si>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</si>
  <si>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</si>
  <si>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</si>
  <si>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</si>
  <si>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</si>
  <si>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</si>
  <si>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</si>
  <si>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</si>
  <si>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</si>
  <si>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</si>
  <si>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</si>
  <si>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</si>
  <si>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</si>
  <si>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</si>
  <si>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</si>
  <si>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</si>
  <si>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</si>
  <si>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</si>
  <si>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</si>
  <si>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</si>
  <si>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</si>
  <si>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</si>
  <si>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</si>
  <si>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</si>
  <si>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</si>
  <si>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</si>
  <si>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</si>
  <si>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</si>
  <si>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</si>
  <si>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</si>
  <si>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</si>
  <si>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</si>
  <si>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</si>
  <si>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</si>
  <si>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</si>
  <si>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</si>
  <si>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</si>
  <si>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</si>
  <si>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</si>
  <si>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</si>
  <si>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</si>
  <si>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</si>
  <si>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</si>
  <si>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</si>
  <si>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</si>
  <si>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</si>
  <si>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</si>
  <si>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</si>
  <si>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</si>
  <si>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</si>
  <si>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</si>
  <si>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</si>
  <si>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</si>
  <si>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</si>
  <si>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</si>
  <si>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</si>
  <si>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</si>
  <si>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</si>
  <si>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</si>
  <si>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</si>
  <si>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</si>
  <si>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</si>
  <si>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</si>
  <si>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</si>
  <si>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</si>
  <si>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</si>
  <si>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</si>
  <si>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</si>
  <si>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</si>
  <si>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</si>
  <si>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</si>
  <si>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</si>
  <si>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</si>
  <si>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</si>
  <si>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</si>
  <si>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</si>
  <si>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</si>
  <si>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</si>
  <si>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</si>
  <si>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</si>
  <si>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</si>
  <si>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</si>
  <si>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</si>
  <si>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</si>
  <si>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</si>
  <si>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</si>
  <si>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</si>
  <si>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</si>
  <si>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</si>
  <si>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</si>
  <si>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</si>
  <si>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</si>
  <si>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</si>
  <si>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</si>
  <si>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</si>
  <si>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</si>
  <si>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</si>
  <si>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</si>
  <si>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</si>
  <si>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</si>
  <si>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</si>
  <si>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</si>
  <si>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</si>
  <si>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</si>
  <si>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</si>
  <si>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</si>
  <si>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</si>
  <si>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</si>
  <si>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</si>
  <si>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</si>
  <si>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</si>
  <si>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</si>
  <si>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</si>
  <si>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</si>
  <si>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</si>
  <si>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</si>
  <si>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</si>
  <si>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</si>
  <si>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</si>
  <si>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</si>
  <si>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</si>
  <si>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</si>
  <si>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</si>
  <si>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</si>
  <si>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</si>
  <si>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</si>
  <si>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</si>
  <si>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</si>
  <si>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</si>
  <si>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</si>
  <si>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</si>
  <si>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</si>
  <si>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</si>
  <si>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</si>
  <si>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</si>
  <si>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</si>
  <si>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</si>
  <si>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</si>
  <si>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</si>
  <si>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</si>
  <si>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</si>
  <si>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</si>
  <si>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</si>
  <si>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</si>
  <si>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</si>
  <si>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</si>
  <si>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</si>
  <si>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</si>
  <si>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</si>
  <si>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</si>
  <si>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</si>
  <si>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</si>
  <si>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</si>
  <si>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</si>
  <si>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</si>
  <si>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</si>
  <si>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</si>
  <si>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</si>
  <si>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</si>
  <si>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</si>
  <si>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</si>
  <si>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</si>
  <si>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</si>
  <si>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</si>
  <si>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</si>
  <si>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</si>
  <si>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</si>
  <si>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</si>
  <si>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</si>
  <si>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</si>
  <si>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</si>
  <si>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</si>
  <si>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</si>
  <si>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</si>
  <si>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</si>
  <si>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</si>
  <si>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</si>
  <si>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</si>
  <si>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</si>
  <si>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</si>
  <si>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</si>
  <si>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</si>
  <si>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</si>
  <si>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</si>
  <si>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</si>
  <si>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</si>
  <si>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</si>
  <si>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</si>
  <si>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</si>
  <si>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</si>
  <si>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</si>
  <si>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</si>
  <si>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</si>
  <si>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</si>
  <si>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</si>
  <si>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</si>
  <si>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</si>
  <si>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</si>
  <si>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</si>
  <si>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</si>
  <si>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</si>
  <si>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</si>
  <si>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</si>
  <si>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</si>
  <si>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</si>
  <si>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</si>
  <si>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</si>
  <si>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</si>
  <si>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</si>
  <si>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</si>
  <si>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</si>
  <si>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</si>
  <si>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</si>
  <si>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</si>
  <si>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</si>
  <si>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</si>
  <si>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</si>
  <si>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</si>
  <si>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</si>
  <si>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</si>
  <si>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</si>
  <si>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</si>
  <si>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</si>
  <si>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</si>
  <si>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</si>
  <si>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</si>
  <si>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</si>
  <si>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</si>
  <si>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</si>
  <si>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</si>
  <si>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</si>
  <si>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</si>
  <si>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</si>
  <si>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</si>
  <si>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</si>
  <si>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</si>
  <si>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</si>
  <si>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</si>
  <si>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</si>
  <si>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</si>
  <si>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</si>
  <si>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</si>
  <si>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</si>
  <si>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</si>
  <si>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</si>
  <si>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</si>
  <si>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</si>
  <si>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</si>
  <si>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</si>
  <si>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</si>
  <si>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</si>
  <si>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</si>
  <si>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</si>
  <si>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</si>
  <si>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</si>
  <si>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</si>
  <si>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</si>
  <si>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</si>
  <si>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</si>
  <si>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</si>
  <si>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</si>
  <si>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</si>
  <si>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</si>
  <si>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</si>
  <si>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</si>
  <si>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</si>
  <si>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</si>
  <si>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</si>
  <si>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</si>
  <si>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</si>
  <si>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</si>
  <si>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</si>
  <si>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</si>
  <si>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</si>
  <si>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</si>
  <si>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</si>
  <si>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</si>
  <si>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</si>
  <si>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</si>
  <si>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</si>
  <si>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</si>
  <si>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</si>
  <si>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</si>
  <si>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</si>
  <si>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</si>
  <si>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</si>
  <si>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</si>
  <si>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</si>
  <si>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</si>
  <si>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</si>
  <si>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</si>
  <si>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</si>
  <si>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</si>
  <si>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</si>
  <si>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</si>
  <si>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</si>
  <si>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</si>
  <si>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</si>
  <si>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</si>
  <si>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</si>
  <si>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</si>
  <si>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</si>
  <si>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</si>
  <si>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</si>
  <si>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</si>
  <si>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</si>
  <si>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</si>
  <si>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</si>
  <si>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</si>
  <si>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</si>
  <si>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</si>
  <si>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</si>
  <si>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</si>
  <si>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</si>
  <si>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</si>
  <si>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</si>
  <si>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</si>
  <si>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</si>
  <si>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</si>
  <si>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</si>
  <si>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</si>
  <si>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</si>
  <si>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</si>
  <si>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</si>
  <si>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</si>
  <si>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</si>
  <si>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</si>
  <si>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</si>
  <si>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</si>
  <si>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</si>
  <si>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</si>
  <si>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</si>
  <si>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</si>
  <si>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</si>
  <si>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</si>
  <si>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</si>
  <si>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</si>
  <si>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</si>
  <si>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</si>
  <si>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</si>
  <si>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</si>
  <si>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</si>
  <si>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</si>
  <si>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</si>
  <si>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</si>
  <si>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</si>
  <si>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</si>
  <si>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</si>
  <si>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</si>
  <si>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</si>
  <si>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</si>
  <si>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</si>
  <si>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</si>
  <si>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</si>
  <si>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</si>
  <si>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</si>
  <si>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</si>
  <si>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</si>
  <si>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</si>
  <si>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</si>
  <si>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</si>
  <si>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</si>
  <si>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</si>
  <si>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</si>
  <si>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</si>
  <si>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</si>
  <si>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</si>
  <si>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</si>
  <si>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</si>
  <si>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</si>
  <si>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</si>
  <si>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</si>
  <si>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</si>
  <si>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</si>
  <si>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</si>
  <si>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</si>
  <si>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</si>
  <si>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</si>
  <si>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</si>
  <si>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</si>
  <si>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</si>
  <si>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</si>
  <si>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</si>
  <si>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</si>
  <si>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</si>
  <si>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</si>
  <si>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</si>
  <si>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</si>
  <si>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</si>
  <si>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</si>
  <si>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</si>
  <si>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</si>
  <si>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</si>
  <si>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</si>
  <si>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</si>
  <si>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</si>
  <si>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</si>
  <si>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</si>
  <si>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</si>
  <si>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</si>
  <si>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</si>
  <si>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</si>
  <si>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</si>
  <si>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</si>
  <si>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</si>
  <si>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</si>
  <si>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</si>
  <si>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</si>
  <si>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</si>
  <si>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</si>
  <si>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</si>
  <si>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</si>
  <si>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</si>
  <si>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</si>
  <si>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</si>
  <si>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</si>
  <si>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</si>
  <si>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</si>
  <si>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</si>
  <si>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</si>
  <si>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</si>
  <si>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</si>
  <si>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</si>
  <si>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</si>
  <si>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</si>
  <si>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</si>
  <si>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</si>
  <si>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</si>
  <si>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</si>
  <si>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</si>
  <si>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</si>
  <si>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</si>
  <si>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</si>
  <si>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</si>
  <si>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</si>
  <si>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</si>
  <si>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</si>
  <si>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</si>
  <si>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</si>
  <si>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</si>
  <si>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</si>
  <si>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</si>
  <si>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</si>
  <si>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</si>
  <si>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</si>
  <si>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</si>
  <si>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</si>
  <si>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</si>
  <si>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</si>
  <si>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</si>
  <si>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</si>
  <si>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</si>
  <si>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</si>
  <si>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</si>
  <si>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</si>
  <si>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</si>
  <si>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</si>
  <si>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</si>
  <si>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</si>
  <si>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</si>
  <si>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</si>
  <si>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</si>
  <si>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</si>
  <si>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</si>
  <si>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</si>
  <si>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</si>
  <si>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</si>
  <si>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</si>
  <si>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</si>
  <si>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</si>
  <si>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</si>
  <si>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</si>
  <si>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</si>
  <si>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</si>
  <si>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</si>
  <si>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</si>
  <si>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</si>
  <si>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</si>
  <si>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</si>
  <si>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</si>
  <si>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</si>
  <si>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</si>
  <si>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</si>
  <si>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</si>
  <si>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</si>
  <si>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</si>
  <si>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</si>
  <si>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</si>
  <si>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</si>
  <si>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</si>
  <si>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</si>
  <si>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</si>
  <si>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</si>
  <si>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</si>
  <si>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</si>
  <si>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</si>
  <si>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</si>
  <si>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</si>
  <si>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</si>
  <si>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</si>
  <si>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</si>
  <si>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</si>
  <si>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</si>
  <si>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</si>
  <si>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</si>
  <si>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</si>
  <si>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</si>
  <si>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</si>
  <si>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</si>
  <si>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</si>
  <si>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</si>
  <si>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</si>
  <si>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</si>
  <si>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</si>
  <si>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</si>
  <si>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</si>
  <si>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</si>
  <si>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</si>
  <si>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</si>
  <si>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</si>
  <si>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</si>
  <si>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</si>
  <si>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</si>
  <si>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</si>
  <si>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</si>
  <si>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</si>
  <si>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</si>
  <si>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</si>
  <si>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</si>
  <si>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</si>
  <si>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</si>
  <si>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</si>
  <si>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</si>
  <si>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</si>
  <si>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</si>
  <si>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</si>
  <si>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</si>
  <si>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</si>
  <si>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</si>
  <si>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</si>
  <si>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</si>
  <si>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</si>
  <si>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</si>
  <si>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</si>
  <si>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</si>
  <si>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</si>
  <si>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</si>
  <si>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</si>
  <si>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</si>
  <si>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</si>
  <si>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</si>
  <si>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</si>
  <si>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</si>
  <si>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</si>
  <si>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</si>
  <si>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</si>
  <si>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</si>
  <si>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</si>
  <si>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</si>
  <si>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</si>
  <si>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</si>
  <si>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</si>
  <si>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</si>
  <si>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</si>
  <si>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</si>
  <si>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</si>
  <si>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</si>
  <si>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</si>
  <si>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</si>
  <si>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</si>
  <si>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</si>
  <si>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</si>
  <si>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</si>
  <si>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</si>
  <si>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</si>
  <si>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</si>
  <si>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</si>
  <si>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</si>
  <si>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</si>
  <si>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</si>
  <si>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</si>
  <si>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</si>
  <si>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</si>
  <si>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</si>
  <si>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</si>
  <si>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</si>
  <si>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</si>
  <si>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</si>
  <si>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</si>
  <si>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</si>
  <si>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</si>
  <si>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</si>
  <si>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</si>
  <si>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</si>
  <si>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</si>
  <si>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</si>
  <si>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</si>
  <si>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</si>
  <si>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</si>
  <si>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</si>
  <si>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</si>
  <si>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</si>
  <si>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</si>
  <si>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</si>
  <si>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</si>
  <si>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</si>
  <si>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</si>
  <si>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</si>
  <si>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</si>
  <si>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</si>
  <si>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</si>
  <si>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</si>
  <si>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</si>
  <si>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</si>
  <si>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</si>
  <si>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</si>
  <si>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</si>
  <si>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</si>
  <si>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</si>
  <si>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</si>
  <si>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</si>
  <si>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</si>
  <si>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</si>
  <si>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</si>
  <si>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</si>
  <si>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</si>
  <si>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</si>
  <si>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</si>
  <si>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</si>
  <si>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</si>
  <si>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</si>
  <si>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</si>
  <si>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</si>
  <si>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</si>
  <si>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</si>
  <si>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</si>
  <si>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</si>
  <si>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</si>
  <si>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</si>
  <si>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</si>
  <si>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</si>
  <si>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</si>
  <si>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</si>
  <si>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</si>
  <si>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</si>
  <si>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</si>
  <si>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</si>
  <si>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</si>
  <si>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</si>
  <si>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</si>
  <si>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</si>
  <si>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</si>
  <si>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</si>
  <si>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</si>
  <si>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</si>
  <si>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</si>
  <si>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</si>
  <si>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</si>
  <si>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</si>
  <si>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</si>
  <si>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</si>
  <si>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</si>
  <si>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</si>
  <si>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</si>
  <si>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</si>
  <si>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</si>
  <si>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</si>
  <si>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</si>
  <si>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</si>
  <si>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</si>
  <si>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</si>
  <si>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</si>
  <si>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</si>
  <si>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</si>
  <si>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</si>
  <si>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</si>
  <si>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</si>
  <si>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</si>
  <si>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</si>
  <si>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</si>
  <si>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</si>
  <si>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</si>
  <si>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</si>
  <si>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</si>
  <si>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</si>
  <si>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</si>
  <si>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</si>
  <si>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</si>
  <si>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</si>
  <si>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</si>
  <si>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</si>
  <si>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</si>
  <si>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</si>
  <si>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</si>
  <si>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</si>
  <si>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</si>
  <si>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</si>
  <si>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</si>
  <si>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</si>
  <si>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</si>
  <si>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</si>
  <si>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</si>
  <si>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</si>
  <si>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</si>
  <si>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</si>
  <si>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</si>
  <si>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</si>
  <si>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</si>
  <si>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</si>
  <si>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</si>
  <si>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</si>
  <si>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</si>
  <si>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</si>
  <si>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</si>
  <si>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</si>
  <si>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</si>
  <si>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</si>
  <si>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</si>
  <si>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</si>
  <si>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</si>
  <si>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</si>
  <si>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</si>
  <si>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</si>
  <si>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</si>
  <si>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</si>
  <si>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</si>
  <si>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</si>
  <si>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</si>
  <si>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</si>
  <si>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</si>
  <si>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</si>
  <si>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</si>
  <si>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</si>
  <si>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</si>
  <si>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</si>
  <si>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</si>
  <si>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</si>
  <si>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</si>
  <si>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</si>
  <si>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</si>
  <si>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</si>
  <si>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</si>
  <si>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</si>
  <si>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</si>
  <si>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</si>
  <si>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</si>
  <si>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</si>
  <si>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</si>
  <si>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</si>
  <si>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</si>
  <si>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</si>
  <si>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</si>
  <si>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</si>
  <si>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</si>
  <si>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</si>
  <si>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</si>
  <si>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</si>
  <si>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</si>
  <si>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</si>
  <si>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</si>
  <si>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</si>
  <si>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</si>
  <si>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</si>
  <si>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</si>
  <si>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</si>
  <si>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</si>
  <si>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</si>
  <si>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</si>
  <si>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</si>
  <si>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</si>
  <si>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</si>
  <si>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</si>
  <si>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</si>
  <si>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</si>
  <si>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</si>
  <si>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</si>
  <si>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</si>
  <si>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</si>
  <si>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</si>
  <si>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</si>
  <si>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</si>
  <si>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</si>
  <si>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</si>
  <si>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</si>
  <si>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</si>
  <si>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</si>
  <si>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</si>
  <si>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</si>
  <si>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</si>
  <si>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</si>
  <si>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</si>
  <si>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</si>
  <si>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</si>
  <si>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</si>
  <si>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</si>
  <si>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</si>
  <si>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</si>
  <si>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</si>
  <si>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</si>
  <si>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</si>
  <si>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</si>
  <si>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</si>
  <si>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</si>
  <si>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</si>
  <si>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</si>
  <si>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</si>
  <si>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</si>
  <si>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</si>
  <si>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</si>
  <si>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</si>
  <si>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</si>
  <si>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</si>
  <si>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</si>
  <si>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</si>
  <si>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</si>
  <si>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</si>
  <si>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</si>
  <si>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</si>
  <si>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</si>
  <si>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</si>
  <si>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</si>
  <si>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</si>
  <si>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</si>
  <si>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</si>
  <si>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</si>
  <si>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</si>
  <si>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</si>
  <si>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</si>
  <si>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</si>
  <si>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</si>
  <si>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</si>
  <si>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</si>
  <si>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</si>
  <si>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</si>
  <si>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</si>
  <si>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</si>
  <si>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</si>
  <si>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</si>
  <si>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</si>
  <si>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</si>
  <si>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</si>
  <si>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</si>
  <si>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</si>
  <si>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</si>
  <si>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</si>
  <si>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</si>
  <si>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</si>
  <si>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</si>
  <si>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</si>
  <si>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</si>
  <si>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</si>
  <si>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</si>
  <si>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</si>
  <si>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</si>
  <si>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</si>
  <si>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</si>
  <si>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</si>
  <si>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</si>
  <si>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</si>
  <si>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</si>
  <si>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</si>
  <si>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</si>
  <si>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</si>
  <si>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</si>
  <si>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</si>
  <si>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</si>
  <si>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</si>
  <si>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</si>
  <si>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</si>
  <si>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</si>
  <si>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</si>
  <si>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</si>
  <si>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</si>
  <si>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</si>
  <si>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</si>
  <si>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</si>
  <si>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</si>
  <si>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</si>
  <si>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</si>
  <si>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</si>
  <si>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</si>
  <si>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</si>
  <si>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</si>
  <si>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</si>
  <si>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</si>
  <si>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</si>
  <si>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</si>
  <si>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</si>
  <si>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</si>
  <si>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</si>
  <si>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</si>
  <si>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</si>
  <si>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</si>
  <si>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</si>
  <si>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</si>
  <si>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</si>
  <si>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</si>
  <si>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</si>
  <si>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</si>
  <si>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</si>
  <si>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</si>
  <si>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</si>
  <si>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</si>
  <si>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</si>
  <si>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</si>
  <si>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</si>
  <si>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</si>
  <si>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</si>
  <si>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</si>
  <si>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</si>
  <si>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</si>
  <si>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</si>
  <si>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</si>
  <si>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</si>
  <si>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</si>
  <si>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</si>
  <si>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</si>
  <si>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</si>
  <si>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</si>
  <si>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</si>
  <si>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</si>
  <si>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</si>
  <si>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</si>
  <si>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</si>
  <si>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</si>
  <si>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</si>
  <si>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</si>
  <si>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</si>
  <si>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</si>
  <si>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</si>
  <si>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</si>
  <si>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</si>
  <si>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</si>
  <si>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</si>
  <si>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</si>
  <si>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</si>
  <si>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</si>
  <si>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</si>
  <si>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</si>
  <si>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</si>
  <si>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</si>
  <si>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</si>
  <si>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</si>
  <si>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</si>
  <si>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</si>
  <si>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</si>
  <si>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</si>
  <si>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</si>
  <si>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</si>
  <si>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</si>
  <si>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</si>
  <si>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</si>
  <si>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</si>
  <si>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</si>
  <si>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</si>
  <si>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</si>
  <si>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</si>
  <si>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</si>
  <si>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</si>
  <si>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</si>
  <si>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</si>
  <si>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</si>
  <si>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</si>
  <si>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</si>
  <si>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</si>
  <si>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</si>
  <si>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</si>
  <si>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</si>
  <si>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</si>
  <si>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</si>
  <si>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</si>
  <si>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</si>
  <si>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</si>
  <si>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</si>
  <si>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</si>
  <si>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</si>
  <si>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</si>
  <si>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</si>
  <si>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</si>
  <si>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</si>
  <si>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</si>
  <si>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</si>
  <si>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</si>
  <si>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</si>
  <si>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</si>
  <si>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</si>
  <si>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</si>
  <si>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</si>
  <si>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</si>
  <si>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</si>
  <si>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</si>
  <si>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</si>
  <si>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</si>
  <si>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</si>
  <si>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</si>
  <si>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</si>
  <si>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</si>
  <si>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</si>
  <si>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</si>
  <si>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</si>
  <si>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</si>
  <si>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</si>
  <si>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</si>
  <si>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</si>
  <si>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</si>
  <si>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</si>
  <si>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</si>
  <si>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</si>
  <si>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</si>
  <si>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</si>
  <si>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</si>
  <si>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</si>
  <si>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</si>
  <si>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</si>
  <si>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</si>
  <si>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</si>
  <si>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</si>
  <si>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</si>
  <si>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</si>
  <si>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</si>
  <si>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</si>
  <si>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</si>
  <si>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</si>
  <si>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</si>
  <si>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</si>
  <si>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</si>
  <si>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</si>
  <si>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</si>
  <si>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</si>
  <si>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</si>
  <si>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</si>
  <si>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</si>
  <si>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</si>
  <si>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</si>
  <si>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</si>
  <si>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</si>
  <si>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</si>
  <si>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</si>
  <si>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</si>
  <si>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</si>
  <si>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</si>
  <si>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</si>
  <si>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</si>
  <si>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</si>
  <si>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</si>
  <si>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</si>
  <si>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</si>
  <si>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</si>
  <si>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</si>
  <si>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</si>
  <si>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</si>
  <si>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</si>
  <si>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</si>
  <si>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</si>
  <si>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</si>
  <si>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</si>
  <si>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</si>
  <si>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</si>
  <si>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</si>
  <si>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</si>
  <si>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</si>
  <si>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</si>
  <si>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</si>
  <si>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</si>
  <si>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</si>
  <si>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</si>
  <si>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</si>
  <si>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</si>
  <si>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</si>
  <si>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</si>
  <si>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</si>
  <si>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</si>
  <si>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</si>
  <si>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</si>
  <si>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</si>
  <si>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</si>
  <si>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</si>
  <si>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</si>
  <si>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</si>
  <si>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</si>
  <si>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</si>
  <si>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</si>
  <si>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</si>
  <si>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</si>
  <si>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</si>
  <si>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</si>
  <si>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</si>
  <si>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</si>
  <si>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</si>
  <si>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</si>
  <si>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</si>
  <si>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</si>
  <si>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</si>
  <si>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</si>
  <si>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</si>
  <si>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</si>
  <si>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</si>
  <si>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</si>
  <si>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</si>
  <si>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</si>
  <si>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</si>
  <si>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</si>
  <si>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</si>
  <si>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</si>
  <si>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</si>
  <si>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</si>
  <si>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</si>
  <si>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</si>
  <si>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</si>
  <si>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</si>
  <si>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</si>
  <si>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</si>
  <si>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</si>
  <si>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</si>
  <si>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</si>
  <si>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</si>
  <si>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</si>
  <si>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</si>
  <si>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</si>
  <si>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</si>
  <si>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</si>
  <si>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</si>
  <si>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</si>
  <si>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</si>
  <si>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</si>
  <si>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</si>
  <si>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</si>
  <si>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</si>
  <si>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</si>
  <si>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</si>
  <si>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</si>
  <si>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</si>
  <si>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</si>
  <si>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</si>
  <si>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</si>
  <si>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</si>
  <si>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</si>
  <si>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</si>
  <si>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</si>
  <si>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</si>
  <si>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</si>
  <si>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</si>
  <si>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</si>
  <si>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</si>
  <si>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</si>
  <si>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</si>
  <si>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</si>
  <si>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</si>
  <si>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</si>
  <si>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</si>
  <si>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</si>
  <si>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</si>
  <si>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</si>
  <si>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</si>
  <si>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</si>
  <si>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</si>
  <si>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</si>
  <si>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</si>
  <si>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</si>
  <si>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</si>
  <si>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</si>
  <si>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</si>
  <si>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</si>
  <si>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</si>
  <si>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</si>
  <si>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</si>
  <si>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</si>
  <si>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</si>
  <si>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</si>
  <si>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</si>
  <si>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</si>
  <si>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</si>
  <si>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</si>
  <si>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</si>
  <si>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</si>
  <si>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</si>
  <si>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</si>
  <si>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</si>
  <si>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</si>
  <si>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</si>
  <si>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</si>
  <si>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</si>
  <si>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</si>
  <si>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</si>
  <si>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</si>
  <si>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</si>
  <si>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</si>
  <si>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</si>
  <si>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</si>
  <si>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</si>
  <si>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</si>
  <si>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</si>
  <si>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</si>
  <si>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</si>
  <si>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</si>
  <si>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</si>
  <si>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</si>
  <si>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</si>
  <si>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</si>
  <si>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</si>
  <si>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</si>
  <si>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</si>
  <si>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</si>
  <si>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</si>
  <si>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</si>
  <si>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</si>
  <si>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</si>
  <si>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</si>
  <si>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</si>
  <si>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</si>
  <si>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</si>
  <si>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</si>
  <si>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</si>
  <si>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</si>
  <si>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</si>
  <si>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</si>
  <si>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</si>
  <si>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</si>
  <si>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</si>
  <si>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</si>
  <si>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</si>
  <si>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</si>
  <si>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</si>
  <si>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</si>
  <si>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</si>
  <si>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</si>
  <si>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</si>
  <si>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</si>
  <si>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</si>
  <si>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</si>
  <si>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</si>
  <si>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</si>
  <si>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</si>
  <si>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</si>
  <si>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</si>
  <si>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</si>
  <si>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</si>
  <si>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</si>
  <si>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</si>
  <si>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</si>
  <si>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</si>
  <si>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</si>
  <si>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</si>
  <si>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</si>
  <si>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</si>
  <si>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</si>
  <si>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</si>
  <si>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</si>
  <si>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</si>
  <si>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</si>
  <si>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</si>
  <si>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</si>
  <si>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</si>
  <si>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</si>
  <si>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</si>
  <si>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</si>
  <si>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</si>
  <si>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</si>
  <si>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</si>
  <si>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</si>
  <si>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</si>
  <si>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</si>
  <si>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</si>
  <si>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</si>
  <si>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</si>
  <si>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</si>
  <si>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</si>
  <si>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</si>
  <si>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</si>
  <si>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</si>
  <si>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</si>
  <si>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</si>
  <si>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</si>
  <si>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</si>
  <si>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</si>
  <si>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</si>
  <si>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</si>
  <si>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</si>
  <si>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</si>
  <si>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</si>
  <si>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</si>
  <si>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</si>
  <si>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</si>
  <si>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</si>
  <si>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</si>
  <si>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</si>
  <si>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</si>
  <si>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</si>
  <si>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</si>
  <si>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</si>
  <si>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</si>
  <si>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</si>
  <si>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</si>
  <si>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</si>
  <si>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</si>
  <si>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</si>
  <si>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</si>
  <si>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</si>
  <si>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</si>
  <si>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</si>
  <si>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</si>
  <si>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</si>
  <si>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</si>
  <si>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</si>
  <si>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</si>
  <si>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</si>
  <si>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</si>
  <si>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</si>
  <si>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</si>
  <si>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</si>
  <si>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</si>
  <si>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</si>
  <si>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</si>
  <si>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</si>
  <si>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</si>
  <si>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</si>
  <si>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</si>
  <si>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</si>
  <si>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</si>
  <si>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</si>
  <si>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</si>
  <si>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</si>
  <si>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</si>
  <si>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</si>
  <si>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</si>
  <si>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</si>
  <si>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</si>
  <si>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</si>
  <si>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</si>
  <si>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</si>
  <si>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</si>
  <si>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</si>
  <si>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</si>
  <si>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</si>
  <si>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</si>
  <si>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</si>
  <si>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</si>
  <si>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</si>
  <si>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</si>
  <si>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</si>
  <si>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</si>
  <si>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</si>
  <si>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</si>
  <si>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</si>
  <si>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</si>
  <si>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</si>
  <si>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</si>
  <si>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</si>
  <si>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</si>
  <si>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</si>
  <si>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</si>
  <si>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</si>
  <si>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</si>
  <si>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</si>
  <si>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</si>
  <si>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</si>
  <si>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</si>
  <si>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</si>
  <si>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</si>
  <si>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</si>
  <si>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</si>
  <si>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</si>
  <si>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</si>
  <si>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</si>
  <si>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</si>
  <si>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</si>
  <si>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</si>
  <si>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</si>
  <si>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</si>
  <si>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</si>
  <si>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</si>
  <si>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</si>
  <si>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</si>
  <si>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</si>
  <si>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</si>
  <si>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</si>
  <si>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</si>
  <si>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</si>
  <si>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</si>
  <si>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</si>
  <si>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</si>
  <si>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</si>
  <si>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</si>
  <si>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</si>
  <si>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</si>
  <si>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</si>
  <si>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</si>
  <si>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</si>
  <si>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</si>
  <si>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</si>
  <si>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</si>
  <si>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</si>
  <si>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</si>
  <si>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</si>
  <si>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</si>
  <si>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</si>
  <si>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</si>
  <si>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</si>
  <si>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</si>
  <si>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</si>
  <si>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</si>
  <si>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</si>
  <si>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</si>
  <si>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</si>
  <si>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</si>
  <si>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</si>
  <si>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</si>
  <si>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</si>
  <si>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</si>
  <si>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</si>
  <si>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</si>
  <si>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</si>
  <si>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</si>
  <si>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</si>
  <si>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</si>
  <si>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</si>
  <si>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</si>
  <si>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</si>
  <si>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</si>
  <si>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</si>
  <si>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</si>
  <si>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</si>
  <si>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</si>
  <si>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</si>
  <si>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</si>
  <si>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</si>
  <si>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</si>
  <si>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</si>
  <si>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</si>
  <si>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</si>
  <si>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</si>
  <si>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</si>
  <si>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</si>
  <si>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</si>
  <si>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</si>
  <si>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</si>
  <si>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</si>
  <si>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</si>
  <si>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</si>
  <si>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</si>
  <si>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</si>
  <si>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</si>
  <si>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</si>
  <si>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</si>
  <si>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</si>
  <si>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</si>
  <si>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</si>
  <si>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</si>
  <si>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</si>
  <si>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</si>
  <si>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</si>
  <si>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</si>
  <si>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</si>
  <si>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</si>
  <si>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</si>
  <si>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</si>
  <si>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</si>
  <si>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</si>
  <si>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</si>
  <si>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</si>
  <si>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</si>
  <si>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</si>
  <si>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</si>
  <si>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</si>
  <si>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</si>
  <si>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</si>
  <si>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</si>
  <si>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</si>
  <si>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</si>
  <si>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</si>
  <si>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</si>
  <si>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</si>
  <si>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</si>
  <si>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</si>
  <si>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</si>
  <si>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</si>
  <si>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</si>
  <si>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</si>
  <si>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</si>
  <si>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</si>
  <si>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</si>
  <si>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</si>
  <si>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</si>
  <si>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</si>
  <si>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</si>
  <si>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</si>
  <si>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</si>
  <si>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</si>
  <si>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</si>
  <si>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</si>
  <si>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</si>
  <si>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</si>
  <si>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</si>
  <si>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</si>
  <si>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</si>
  <si>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</si>
  <si>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</si>
  <si>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</si>
  <si>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</si>
  <si>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</si>
  <si>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</si>
  <si>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</si>
  <si>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</si>
  <si>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</si>
  <si>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</si>
  <si>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</si>
  <si>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</si>
  <si>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</si>
  <si>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</si>
  <si>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</si>
  <si>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</si>
  <si>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</si>
  <si>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</si>
  <si>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</si>
  <si>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</si>
  <si>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</si>
  <si>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</si>
  <si>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</si>
  <si>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</si>
  <si>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</si>
  <si>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</si>
  <si>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</si>
  <si>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</si>
  <si>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</si>
  <si>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</si>
  <si>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</si>
  <si>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</si>
  <si>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</si>
  <si>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</si>
  <si>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</si>
  <si>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</si>
  <si>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</si>
  <si>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</si>
  <si>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</si>
  <si>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</si>
  <si>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</si>
  <si>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</si>
  <si>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</si>
  <si>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</si>
  <si>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</si>
  <si>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</si>
  <si>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</si>
  <si>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</si>
  <si>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</si>
  <si>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</si>
  <si>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</si>
  <si>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</si>
  <si>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</si>
  <si>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</si>
  <si>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</si>
  <si>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</si>
  <si>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</si>
  <si>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</si>
  <si>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</si>
  <si>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</si>
  <si>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</si>
  <si>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</si>
  <si>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</si>
  <si>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</si>
  <si>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</si>
  <si>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</si>
  <si>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</si>
  <si>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</si>
  <si>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</si>
  <si>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</si>
  <si>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</si>
  <si>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</si>
  <si>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</si>
  <si>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</si>
  <si>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</si>
  <si>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</si>
  <si>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</si>
  <si>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</si>
  <si>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</si>
  <si>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</si>
  <si>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</si>
  <si>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</si>
  <si>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</si>
  <si>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</si>
  <si>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</si>
  <si>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</si>
  <si>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</si>
  <si>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</si>
  <si>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</si>
  <si>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</si>
  <si>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</si>
  <si>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</si>
  <si>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</si>
  <si>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</si>
  <si>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</si>
  <si>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</si>
  <si>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</si>
  <si>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</si>
  <si>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</si>
  <si>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</si>
  <si>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</si>
  <si>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</si>
  <si>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</si>
  <si>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</si>
  <si>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</si>
  <si>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</si>
  <si>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</si>
  <si>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</si>
  <si>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</si>
  <si>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</si>
  <si>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</si>
  <si>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</si>
  <si>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</si>
  <si>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</si>
  <si>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</si>
  <si>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</si>
  <si>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</si>
  <si>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</si>
  <si>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</si>
  <si>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</si>
  <si>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</si>
  <si>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</si>
  <si>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</si>
  <si>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</si>
  <si>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</si>
  <si>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</si>
  <si>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</si>
  <si>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</si>
  <si>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</si>
  <si>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</si>
  <si>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</si>
  <si>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</si>
  <si>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</si>
  <si>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</si>
  <si>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</si>
  <si>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</si>
  <si>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</si>
  <si>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</si>
  <si>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</si>
  <si>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</si>
  <si>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</si>
  <si>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</si>
  <si>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</si>
  <si>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</si>
  <si>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</si>
  <si>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</si>
  <si>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</si>
  <si>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</si>
  <si>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</si>
  <si>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</si>
  <si>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</si>
  <si>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</si>
  <si>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</si>
  <si>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</si>
  <si>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</si>
  <si>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</si>
  <si>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</si>
  <si>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</si>
  <si>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</si>
  <si>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</si>
  <si>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</si>
  <si>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</si>
  <si>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</si>
  <si>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</si>
  <si>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</si>
  <si>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</si>
  <si>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</si>
  <si>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</si>
  <si>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</si>
  <si>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</si>
  <si>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</si>
  <si>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</si>
  <si>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</si>
  <si>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</si>
  <si>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</si>
  <si>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</si>
  <si>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</si>
  <si>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</si>
  <si>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</si>
  <si>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</si>
  <si>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</si>
  <si>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</si>
  <si>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</si>
  <si>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</si>
  <si>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</si>
  <si>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</si>
  <si>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</si>
  <si>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</si>
  <si>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</si>
  <si>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</si>
  <si>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</si>
  <si>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</si>
  <si>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</si>
  <si>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</si>
  <si>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</si>
  <si>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</si>
  <si>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</si>
  <si>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</si>
  <si>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</si>
  <si>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</si>
  <si>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</si>
  <si>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</si>
  <si>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</si>
  <si>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</si>
  <si>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</si>
  <si>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</si>
  <si>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</si>
  <si>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</si>
  <si>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</si>
  <si>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</si>
  <si>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</si>
  <si>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</si>
  <si>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</si>
  <si>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</si>
  <si>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</si>
  <si>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</si>
  <si>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</si>
  <si>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</si>
  <si>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</si>
  <si>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</si>
  <si>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</si>
  <si>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</si>
  <si>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</si>
  <si>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</si>
  <si>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</si>
  <si>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</si>
  <si>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</si>
  <si>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</si>
  <si>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</si>
  <si>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</si>
  <si>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</si>
  <si>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</si>
  <si>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</si>
  <si>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</si>
  <si>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</si>
  <si>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</si>
  <si>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</si>
  <si>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</si>
  <si>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</si>
  <si>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</si>
  <si>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</si>
  <si>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</si>
  <si>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</si>
  <si>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</si>
  <si>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</si>
  <si>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</si>
  <si>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</si>
  <si>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</si>
  <si>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</si>
  <si>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</si>
  <si>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</si>
  <si>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</si>
  <si>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</si>
  <si>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</si>
  <si>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</si>
  <si>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</si>
  <si>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</si>
  <si>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</si>
  <si>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</si>
  <si>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</si>
  <si>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</si>
  <si>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</si>
  <si>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</si>
  <si>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</si>
  <si>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</si>
  <si>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</si>
  <si>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</si>
  <si>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</si>
  <si>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</si>
  <si>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</si>
  <si>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</si>
  <si>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</si>
  <si>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</si>
  <si>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</si>
  <si>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</si>
  <si>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</si>
  <si>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</si>
  <si>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</si>
  <si>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</si>
  <si>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</si>
  <si>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</si>
  <si>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</si>
  <si>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</si>
  <si>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</si>
  <si>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</si>
  <si>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</si>
  <si>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</si>
  <si>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</si>
  <si>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</si>
  <si>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</si>
  <si>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</si>
  <si>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</si>
  <si>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</si>
  <si>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</si>
  <si>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</si>
  <si>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</si>
  <si>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</si>
  <si>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</si>
  <si>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</si>
  <si>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</si>
  <si>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</si>
  <si>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</si>
  <si>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</si>
  <si>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</si>
  <si>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</si>
  <si>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</si>
  <si>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</si>
  <si>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</si>
  <si>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</si>
  <si>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</si>
  <si>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</si>
  <si>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</si>
  <si>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</si>
  <si>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</si>
  <si>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</si>
  <si>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</si>
  <si>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</si>
  <si>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</si>
  <si>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</si>
  <si>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</si>
  <si>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</si>
  <si>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</si>
  <si>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</si>
  <si>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</si>
  <si>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</si>
  <si>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</si>
  <si>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</si>
  <si>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</si>
  <si>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</si>
  <si>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</si>
  <si>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</si>
  <si>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</si>
  <si>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</si>
  <si>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</si>
  <si>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</si>
  <si>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</si>
  <si>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</si>
  <si>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</si>
  <si>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</si>
  <si>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</si>
  <si>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</si>
  <si>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</si>
  <si>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</si>
  <si>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</si>
  <si>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</si>
  <si>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</si>
  <si>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</si>
  <si>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</si>
  <si>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</si>
  <si>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</si>
  <si>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</si>
  <si>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</si>
  <si>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</si>
  <si>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</si>
  <si>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</si>
  <si>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</si>
  <si>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</si>
  <si>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</si>
  <si>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</si>
  <si>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</si>
  <si>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</si>
  <si>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</si>
  <si>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</si>
  <si>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</si>
  <si>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</si>
  <si>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</si>
  <si>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</si>
  <si>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</si>
  <si>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</si>
  <si>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</si>
  <si>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</si>
  <si>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</si>
  <si>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</si>
  <si>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</si>
  <si>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</si>
  <si>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</si>
  <si>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</si>
  <si>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</si>
  <si>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</si>
  <si>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</si>
  <si>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</si>
  <si>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</si>
  <si>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</si>
  <si>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</si>
  <si>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</si>
  <si>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</si>
  <si>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</si>
  <si>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</si>
  <si>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</si>
  <si>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</si>
  <si>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</si>
  <si>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</si>
  <si>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</si>
  <si>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</si>
  <si>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</si>
  <si>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</si>
  <si>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</si>
  <si>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</si>
  <si>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</si>
  <si>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</si>
  <si>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</si>
  <si>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</si>
  <si>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</si>
  <si>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</si>
  <si>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</si>
  <si>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</si>
  <si>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</si>
  <si>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</si>
  <si>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</si>
  <si>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</si>
  <si>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</si>
  <si>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</si>
  <si>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</si>
  <si>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</si>
  <si>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</si>
  <si>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</si>
  <si>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</si>
  <si>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</si>
  <si>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</si>
  <si>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</si>
  <si>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</si>
  <si>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</si>
  <si>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</si>
  <si>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</si>
  <si>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</si>
  <si>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</si>
  <si>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</si>
  <si>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</si>
  <si>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</si>
  <si>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</si>
  <si>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</si>
  <si>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</si>
  <si>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</si>
  <si>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</si>
  <si>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</si>
  <si>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</si>
  <si>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</si>
  <si>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</si>
  <si>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</si>
  <si>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</si>
  <si>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</si>
  <si>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</si>
  <si>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</si>
  <si>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</si>
  <si>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</si>
  <si>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</si>
  <si>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</si>
  <si>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</si>
  <si>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</si>
  <si>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</si>
  <si>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</si>
  <si>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</si>
  <si>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</si>
  <si>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</si>
  <si>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</si>
  <si>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</si>
  <si>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</si>
  <si>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</si>
  <si>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</si>
  <si>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</si>
  <si>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</si>
  <si>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</si>
  <si>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</si>
  <si>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</si>
  <si>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</si>
  <si>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</si>
  <si>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</si>
  <si>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</si>
  <si>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</si>
  <si>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</si>
  <si>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</si>
  <si>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</si>
  <si>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</si>
  <si>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</si>
  <si>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</si>
  <si>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</si>
  <si>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</si>
  <si>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</si>
  <si>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</si>
  <si>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</si>
  <si>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</si>
  <si>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</si>
  <si>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</si>
  <si>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</si>
  <si>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</si>
  <si>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</si>
  <si>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</si>
  <si>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</si>
  <si>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</si>
  <si>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</si>
  <si>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</si>
  <si>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</si>
  <si>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</si>
  <si>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</si>
  <si>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</si>
  <si>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</si>
  <si>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</si>
  <si>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</si>
  <si>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</si>
  <si>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</si>
  <si>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</si>
  <si>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</si>
  <si>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</si>
  <si>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</si>
  <si>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</si>
  <si>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</si>
  <si>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</si>
  <si>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</si>
  <si>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</si>
  <si>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</si>
  <si>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</si>
  <si>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</si>
  <si>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</si>
  <si>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</si>
  <si>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</si>
  <si>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</si>
  <si>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</si>
  <si>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</si>
  <si>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</si>
  <si>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</si>
  <si>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</si>
  <si>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</si>
  <si>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</si>
  <si>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</si>
  <si>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</si>
  <si>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</si>
  <si>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</si>
  <si>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</si>
  <si>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</si>
  <si>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</si>
  <si>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</si>
  <si>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</si>
  <si>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</si>
  <si>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</si>
  <si>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</si>
  <si>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</si>
  <si>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</si>
  <si>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</si>
  <si>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</si>
  <si>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</si>
  <si>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</si>
  <si>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</si>
  <si>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</si>
  <si>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</si>
  <si>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</si>
  <si>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</si>
  <si>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</si>
  <si>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</si>
  <si>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</si>
  <si>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</si>
  <si>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</si>
  <si>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</si>
  <si>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</si>
  <si>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</si>
  <si>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</si>
  <si>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</si>
  <si>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</si>
  <si>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</si>
  <si>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</si>
  <si>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</si>
  <si>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</si>
  <si>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</si>
  <si>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</si>
  <si>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</si>
  <si>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</si>
  <si>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</si>
  <si>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</si>
  <si>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</si>
  <si>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</si>
  <si>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</si>
  <si>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</si>
  <si>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</si>
  <si>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</si>
  <si>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</si>
  <si>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</si>
  <si>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</si>
  <si>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</si>
  <si>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</si>
  <si>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</si>
  <si>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</si>
  <si>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</si>
  <si>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</si>
  <si>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</si>
  <si>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</si>
  <si>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</si>
  <si>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</si>
  <si>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</si>
  <si>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</si>
  <si>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</si>
  <si>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</si>
  <si>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</si>
  <si>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</si>
  <si>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</si>
  <si>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</si>
  <si>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</si>
  <si>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</si>
  <si>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</si>
  <si>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</si>
  <si>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</si>
  <si>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</si>
  <si>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</si>
  <si>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</si>
  <si>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</si>
  <si>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</si>
  <si>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</si>
  <si>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</si>
  <si>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</si>
  <si>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</si>
  <si>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</si>
  <si>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</si>
  <si>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</si>
  <si>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</si>
  <si>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</si>
  <si>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</si>
  <si>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</si>
  <si>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</si>
  <si>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</si>
  <si>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</si>
  <si>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</si>
  <si>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</si>
  <si>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</si>
  <si>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</si>
  <si>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</si>
  <si>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</si>
  <si>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</si>
  <si>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</si>
  <si>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</si>
  <si>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</si>
  <si>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</si>
  <si>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</si>
  <si>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</si>
  <si>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</si>
  <si>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</si>
  <si>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</si>
  <si>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</si>
  <si>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</si>
  <si>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</si>
  <si>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</si>
  <si>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</si>
  <si>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</si>
  <si>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</si>
  <si>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</si>
  <si>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</si>
  <si>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</si>
  <si>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</si>
  <si>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</si>
  <si>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</si>
  <si>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</si>
  <si>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</si>
  <si>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</si>
  <si>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</si>
  <si>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</si>
  <si>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</si>
  <si>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</si>
  <si>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</si>
  <si>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</si>
  <si>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</si>
  <si>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</si>
  <si>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</si>
  <si>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</si>
  <si>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</si>
  <si>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</si>
  <si>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</si>
  <si>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</si>
  <si>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</si>
  <si>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</si>
  <si>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</si>
  <si>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</si>
  <si>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</si>
  <si>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</si>
  <si>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</si>
  <si>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</si>
  <si>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</si>
  <si>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</si>
  <si>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</si>
  <si>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</si>
  <si>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</si>
  <si>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</si>
  <si>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</si>
  <si>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</si>
  <si>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</si>
  <si>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</si>
  <si>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</si>
  <si>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</si>
  <si>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</si>
  <si>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</si>
  <si>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</si>
  <si>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</si>
  <si>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</si>
  <si>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</si>
  <si>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</si>
  <si>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</si>
  <si>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</si>
  <si>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</si>
  <si>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</si>
  <si>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</si>
  <si>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</si>
  <si>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</si>
  <si>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</si>
  <si>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</si>
  <si>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</si>
  <si>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</si>
  <si>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</si>
  <si>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</si>
  <si>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</si>
  <si>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</si>
  <si>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</si>
  <si>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</si>
  <si>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</si>
  <si>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</si>
  <si>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</si>
  <si>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</si>
  <si>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</si>
  <si>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</si>
  <si>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</si>
  <si>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</si>
  <si>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</si>
  <si>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</si>
  <si>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</si>
  <si>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</si>
  <si>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</si>
  <si>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</si>
  <si>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</si>
  <si>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</si>
  <si>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</si>
  <si>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</si>
  <si>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</si>
  <si>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</si>
  <si>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</si>
  <si>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</si>
  <si>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</si>
  <si>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</si>
  <si>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</si>
  <si>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</si>
  <si>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</si>
  <si>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</si>
  <si>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</si>
  <si>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</si>
  <si>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</si>
  <si>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</si>
  <si>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</si>
  <si>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</si>
  <si>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</si>
  <si>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</si>
  <si>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</si>
  <si>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</si>
  <si>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</si>
  <si>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</si>
  <si>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</si>
  <si>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</si>
  <si>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</si>
  <si>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</si>
  <si>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</si>
  <si>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</si>
  <si>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</si>
  <si>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</si>
  <si>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</si>
  <si>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</si>
  <si>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</si>
  <si>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</si>
  <si>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</si>
  <si>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</si>
  <si>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</si>
  <si>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</si>
  <si>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</si>
  <si>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</si>
  <si>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</si>
  <si>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</si>
  <si>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</si>
  <si>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</si>
  <si>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</si>
  <si>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</si>
  <si>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</si>
  <si>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</si>
  <si>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</si>
  <si>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</si>
  <si>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</si>
  <si>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</si>
  <si>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</si>
  <si>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</si>
  <si>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</si>
  <si>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</si>
  <si>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</si>
  <si>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</si>
  <si>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</si>
  <si>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</si>
  <si>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</si>
  <si>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</si>
  <si>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</si>
  <si>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</si>
  <si>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</si>
  <si>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</si>
  <si>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</si>
  <si>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</si>
  <si>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</si>
  <si>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</si>
  <si>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</si>
  <si>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</si>
  <si>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</si>
  <si>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</si>
  <si>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</si>
  <si>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</si>
  <si>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</si>
  <si>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</si>
  <si>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</si>
  <si>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</si>
  <si>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</si>
  <si>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</si>
  <si>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</si>
  <si>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</si>
  <si>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</si>
  <si>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</si>
  <si>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</si>
  <si>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</si>
  <si>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</si>
  <si>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</si>
  <si>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</si>
  <si>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</si>
  <si>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</si>
  <si>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</si>
  <si>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</si>
  <si>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</si>
  <si>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</si>
  <si>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</si>
  <si>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</si>
  <si>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</si>
  <si>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</si>
  <si>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</si>
  <si>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</si>
  <si>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</si>
  <si>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</si>
  <si>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</si>
  <si>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</si>
  <si>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</si>
  <si>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</si>
  <si>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</si>
  <si>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</si>
  <si>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</si>
  <si>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</si>
  <si>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</si>
  <si>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</si>
  <si>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</si>
  <si>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</si>
  <si>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</si>
  <si>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</si>
  <si>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</si>
  <si>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</si>
  <si>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</si>
  <si>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</si>
  <si>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</si>
  <si>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</si>
  <si>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</si>
  <si>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</si>
  <si>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</si>
  <si>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</si>
  <si>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</si>
  <si>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</si>
  <si>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</si>
  <si>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</si>
  <si>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</si>
  <si>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</si>
  <si>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</si>
  <si>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</si>
  <si>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</si>
  <si>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</si>
  <si>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</si>
  <si>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</si>
  <si>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</si>
  <si>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</si>
  <si>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</si>
  <si>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</si>
  <si>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</si>
  <si>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</si>
  <si>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</si>
  <si>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</si>
  <si>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</si>
  <si>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</si>
  <si>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</si>
  <si>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</si>
  <si>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</si>
  <si>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</si>
  <si>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</si>
  <si>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</si>
  <si>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</si>
  <si>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</si>
  <si>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</si>
  <si>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</si>
  <si>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</si>
  <si>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</si>
  <si>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</si>
  <si>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</si>
  <si>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</si>
  <si>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</si>
  <si>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</si>
  <si>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</si>
  <si>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</si>
  <si>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</si>
  <si>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</si>
  <si>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</si>
  <si>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</si>
  <si>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</si>
  <si>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</si>
  <si>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</si>
  <si>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</si>
  <si>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</si>
  <si>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</si>
  <si>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</si>
  <si>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</si>
  <si>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</si>
  <si>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</si>
  <si>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</si>
  <si>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</si>
  <si>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</si>
  <si>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</si>
  <si>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</si>
  <si>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</si>
  <si>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</si>
  <si>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</si>
  <si>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</si>
  <si>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</si>
  <si>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</si>
  <si>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</si>
  <si>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</si>
  <si>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</si>
  <si>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</si>
  <si>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</si>
  <si>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</si>
  <si>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</si>
  <si>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</si>
  <si>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</si>
  <si>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</si>
  <si>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</si>
  <si>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</si>
  <si>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</si>
  <si>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</si>
  <si>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</si>
  <si>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</si>
  <si>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</si>
  <si>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</si>
  <si>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</si>
  <si>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</si>
  <si>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</si>
  <si>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</si>
  <si>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</si>
  <si>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</si>
  <si>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</si>
  <si>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</si>
  <si>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</si>
  <si>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</si>
  <si>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</si>
  <si>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</si>
  <si>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</si>
  <si>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</si>
  <si>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</si>
  <si>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</si>
  <si>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</si>
  <si>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</si>
  <si>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</si>
  <si>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</si>
  <si>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</si>
  <si>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</si>
  <si>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</si>
  <si>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</si>
  <si>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</si>
  <si>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</si>
  <si>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</si>
  <si>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</si>
  <si>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</si>
  <si>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</si>
  <si>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</si>
  <si>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</si>
  <si>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</si>
  <si>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</si>
  <si>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</si>
  <si>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</si>
  <si>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</si>
  <si>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</si>
  <si>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</si>
  <si>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</si>
  <si>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</si>
  <si>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</si>
  <si>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</si>
  <si>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</si>
  <si>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</si>
  <si>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</si>
  <si>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</si>
  <si>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</si>
  <si>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</si>
  <si>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</si>
  <si>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</si>
  <si>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</si>
  <si>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</si>
  <si>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</si>
  <si>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</si>
  <si>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</si>
  <si>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</si>
  <si>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</si>
  <si>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</si>
  <si>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</si>
  <si>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</si>
  <si>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</si>
  <si>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</si>
  <si>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</si>
  <si>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</si>
  <si>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</si>
  <si>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</si>
  <si>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</si>
  <si>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</si>
  <si>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</si>
  <si>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</si>
  <si>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</si>
  <si>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</si>
  <si>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</si>
  <si>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</si>
  <si>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</si>
  <si>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</si>
  <si>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</si>
  <si>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</si>
  <si>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</si>
  <si>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</si>
  <si>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</si>
  <si>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</si>
  <si>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</si>
  <si>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</si>
  <si>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</si>
  <si>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</si>
  <si>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</si>
  <si>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</si>
  <si>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</si>
  <si>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</si>
  <si>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</si>
  <si>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</si>
  <si>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</si>
  <si>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</si>
  <si>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</si>
  <si>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</si>
  <si>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</si>
  <si>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</si>
  <si>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</si>
  <si>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</si>
  <si>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</si>
  <si>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</si>
  <si>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</si>
  <si>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</si>
  <si>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</si>
  <si>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</si>
  <si>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</si>
  <si>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</si>
  <si>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</si>
  <si>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</si>
  <si>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</si>
  <si>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</si>
  <si>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</si>
  <si>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</si>
  <si>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</si>
  <si>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</si>
  <si>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</si>
  <si>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</si>
  <si>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</si>
  <si>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</si>
  <si>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</si>
  <si>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</si>
  <si>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</si>
  <si>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</si>
  <si>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</si>
  <si>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</si>
  <si>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</si>
  <si>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</si>
  <si>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</si>
  <si>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</si>
  <si>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</si>
  <si>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</si>
  <si>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</si>
  <si>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</si>
  <si>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</si>
  <si>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</si>
  <si>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</si>
  <si>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</si>
  <si>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</si>
  <si>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</si>
  <si>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</si>
  <si>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</si>
  <si>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</si>
  <si>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</si>
  <si>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</si>
  <si>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</si>
  <si>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</si>
  <si>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</si>
  <si>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</si>
  <si>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</si>
  <si>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</si>
  <si>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</si>
  <si>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</si>
  <si>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</si>
  <si>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</si>
  <si>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</si>
  <si>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</si>
  <si>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</si>
  <si>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</si>
  <si>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</si>
  <si>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</si>
  <si>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</si>
  <si>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</si>
  <si>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</si>
  <si>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</si>
  <si>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</si>
  <si>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</si>
  <si>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</si>
  <si>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</si>
  <si>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</si>
  <si>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</si>
  <si>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</si>
  <si>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</si>
  <si>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</si>
  <si>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</si>
  <si>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</si>
  <si>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</si>
  <si>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</si>
  <si>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</si>
  <si>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</si>
  <si>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</si>
  <si>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</si>
  <si>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</si>
  <si>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</si>
  <si>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</si>
  <si>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</si>
  <si>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</si>
  <si>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</si>
  <si>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</si>
  <si>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</si>
  <si>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</si>
  <si>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</si>
  <si>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</si>
  <si>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</si>
  <si>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</si>
  <si>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</si>
  <si>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</si>
  <si>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</si>
  <si>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</si>
  <si>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</si>
  <si>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</si>
  <si>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</si>
  <si>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</si>
  <si>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</si>
  <si>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</si>
  <si>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</si>
  <si>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</si>
  <si>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</si>
  <si>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</si>
  <si>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</si>
  <si>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</si>
  <si>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</si>
  <si>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</si>
  <si>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</si>
  <si>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</si>
  <si>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</si>
  <si>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</si>
  <si>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</si>
  <si>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</si>
  <si>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</si>
  <si>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</si>
  <si>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</si>
  <si>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</si>
  <si>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</si>
  <si>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</si>
  <si>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</si>
  <si>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</si>
  <si>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</si>
  <si>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</si>
  <si>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</si>
  <si>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</si>
  <si>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</si>
  <si>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</si>
  <si>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</si>
  <si>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</si>
  <si>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</si>
  <si>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</si>
  <si>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</si>
  <si>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</si>
  <si>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</si>
  <si>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</si>
  <si>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</si>
  <si>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</si>
  <si>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</si>
  <si>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</si>
  <si>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</si>
  <si>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</si>
  <si>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</si>
  <si>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</si>
  <si>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</si>
  <si>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</si>
  <si>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</si>
  <si>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</si>
  <si>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</si>
  <si>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</si>
  <si>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</si>
  <si>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</si>
  <si>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</si>
  <si>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</si>
  <si>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</si>
  <si>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</si>
  <si>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</si>
  <si>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</si>
  <si>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</si>
  <si>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</si>
  <si>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</si>
  <si>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</si>
  <si>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</si>
  <si>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</si>
  <si>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</si>
  <si>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</si>
  <si>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</si>
  <si>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</si>
  <si>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</si>
  <si>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</si>
  <si>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</si>
  <si>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</si>
  <si>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</si>
  <si>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</si>
  <si>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</si>
  <si>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</si>
  <si>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</si>
  <si>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</si>
  <si>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</si>
  <si>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</si>
  <si>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</si>
  <si>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</si>
  <si>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</si>
  <si>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</si>
  <si>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</si>
  <si>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</si>
  <si>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</si>
  <si>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</si>
  <si>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</si>
  <si>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</si>
  <si>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</si>
  <si>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</si>
  <si>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</si>
  <si>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</si>
  <si>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</si>
  <si>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</si>
  <si>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</si>
  <si>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</si>
  <si>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</si>
  <si>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</si>
  <si>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</si>
  <si>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</si>
  <si>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</si>
  <si>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</si>
  <si>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</si>
  <si>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</si>
  <si>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</si>
  <si>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</si>
  <si>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</si>
  <si>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</si>
  <si>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</si>
  <si>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</si>
  <si>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</si>
  <si>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</si>
  <si>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</si>
  <si>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</si>
  <si>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</si>
  <si>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</si>
  <si>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</si>
  <si>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</si>
  <si>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</si>
  <si>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</si>
  <si>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</si>
  <si>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</si>
  <si>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</si>
  <si>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</si>
  <si>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</si>
  <si>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</si>
  <si>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</si>
  <si>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</si>
  <si>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</si>
  <si>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</si>
  <si>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</si>
  <si>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</si>
  <si>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</si>
  <si>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</si>
  <si>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</si>
  <si>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</si>
  <si>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</si>
  <si>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</si>
  <si>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</si>
  <si>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</si>
  <si>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</si>
  <si>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</si>
  <si>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</si>
  <si>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</si>
  <si>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</si>
  <si>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</si>
  <si>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</si>
  <si>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</si>
  <si>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</si>
  <si>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</si>
  <si>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</si>
  <si>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</si>
  <si>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</si>
  <si>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</si>
  <si>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</si>
  <si>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</si>
  <si>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</si>
  <si>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</si>
  <si>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</si>
  <si>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</si>
  <si>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</si>
  <si>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</si>
  <si>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</si>
  <si>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</si>
  <si>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</si>
  <si>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</si>
  <si>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</si>
  <si>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</si>
  <si>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</si>
  <si>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</si>
  <si>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</si>
  <si>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</si>
  <si>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</si>
  <si>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</si>
  <si>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</si>
  <si>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</si>
  <si>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</si>
  <si>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</si>
  <si>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</si>
  <si>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</si>
  <si>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</si>
  <si>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</si>
  <si>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</si>
  <si>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</si>
  <si>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</si>
  <si>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</si>
  <si>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</si>
  <si>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</si>
  <si>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</si>
  <si>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</si>
  <si>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</si>
  <si>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</si>
  <si>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</si>
  <si>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</si>
  <si>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</si>
  <si>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</si>
  <si>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</si>
  <si>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</si>
  <si>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</si>
  <si>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</si>
  <si>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</si>
  <si>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</si>
  <si>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</si>
  <si>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</si>
  <si>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</si>
  <si>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</si>
  <si>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</si>
  <si>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</si>
  <si>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</si>
  <si>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</si>
  <si>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</si>
  <si>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</si>
  <si>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</si>
  <si>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</si>
  <si>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</si>
  <si>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</si>
  <si>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</si>
  <si>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</si>
  <si>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</si>
  <si>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</si>
  <si>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</si>
  <si>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</si>
  <si>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</si>
  <si>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</si>
  <si>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</si>
  <si>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</si>
  <si>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</si>
  <si>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</si>
  <si>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</si>
  <si>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</si>
  <si>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</si>
  <si>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</si>
  <si>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</si>
  <si>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</si>
  <si>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</si>
  <si>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</si>
  <si>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</si>
  <si>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</si>
  <si>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</si>
  <si>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</si>
  <si>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</si>
  <si>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</si>
  <si>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</si>
  <si>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</si>
  <si>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</si>
  <si>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</si>
  <si>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</si>
  <si>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</si>
  <si>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</si>
  <si>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</si>
  <si>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</si>
  <si>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</si>
  <si>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</si>
  <si>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</si>
  <si>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</si>
  <si>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</si>
  <si>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</si>
  <si>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</si>
  <si>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</si>
  <si>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</si>
  <si>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</si>
  <si>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</si>
  <si>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</si>
  <si>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</si>
  <si>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</si>
  <si>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</si>
  <si>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</si>
  <si>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</si>
  <si>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</si>
  <si>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</si>
  <si>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</si>
  <si>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</si>
  <si>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</si>
  <si>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</si>
  <si>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</si>
  <si>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</si>
  <si>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</si>
  <si>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</si>
  <si>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</si>
  <si>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</si>
  <si>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</si>
  <si>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</si>
  <si>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</si>
  <si>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</si>
  <si>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</si>
  <si>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</si>
  <si>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</si>
  <si>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</si>
  <si>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</si>
  <si>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</si>
  <si>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</si>
  <si>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</si>
  <si>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</si>
  <si>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</si>
  <si>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</si>
  <si>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</si>
  <si>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</si>
  <si>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</si>
  <si>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</si>
  <si>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</si>
  <si>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</si>
  <si>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</si>
  <si>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</si>
  <si>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</si>
  <si>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</si>
  <si>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</si>
  <si>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</si>
  <si>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</si>
  <si>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</si>
  <si>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</si>
  <si>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</si>
  <si>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</si>
  <si>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</si>
  <si>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</si>
  <si>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</si>
  <si>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</si>
  <si>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</si>
  <si>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</si>
  <si>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</si>
  <si>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</si>
  <si>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</si>
  <si>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</si>
  <si>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</si>
  <si>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</si>
  <si>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</si>
  <si>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</si>
  <si>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</si>
  <si>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</si>
  <si>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</si>
  <si>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</si>
  <si>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</si>
  <si>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</si>
  <si>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</si>
  <si>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</si>
  <si>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</si>
  <si>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</si>
  <si>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</si>
  <si>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</si>
  <si>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</si>
  <si>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</si>
  <si>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</si>
  <si>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</si>
  <si>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</si>
  <si>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</si>
  <si>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</si>
  <si>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</si>
  <si>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</si>
  <si>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</si>
  <si>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</si>
  <si>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</si>
  <si>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</si>
  <si>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</si>
  <si>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</si>
  <si>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</si>
  <si>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</si>
  <si>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</si>
  <si>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</si>
  <si>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</si>
  <si>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</si>
  <si>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</si>
  <si>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</si>
  <si>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</si>
  <si>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</si>
  <si>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</si>
  <si>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</si>
  <si>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</si>
  <si>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</si>
  <si>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</si>
  <si>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</si>
  <si>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</si>
  <si>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</si>
  <si>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</si>
  <si>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</si>
  <si>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</si>
  <si>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</si>
  <si>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</si>
  <si>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</si>
  <si>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</si>
  <si>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</si>
  <si>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</si>
  <si>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</si>
  <si>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</si>
  <si>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</si>
  <si>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</si>
  <si>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</si>
  <si>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</si>
  <si>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</si>
  <si>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</si>
  <si>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</si>
  <si>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</si>
  <si>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</si>
  <si>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</si>
  <si>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</si>
  <si>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</si>
  <si>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</si>
  <si>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</si>
  <si>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</si>
  <si>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</si>
  <si>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</si>
  <si>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</si>
  <si>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</si>
  <si>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</si>
  <si>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</si>
  <si>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</si>
  <si>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</si>
  <si>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</si>
  <si>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</si>
  <si>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</si>
  <si>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</si>
  <si>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</si>
  <si>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</si>
  <si>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</si>
  <si>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</si>
  <si>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</si>
  <si>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</si>
  <si>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</si>
  <si>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</si>
  <si>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</si>
  <si>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</si>
  <si>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</si>
  <si>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</si>
  <si>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</si>
  <si>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</si>
  <si>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</si>
  <si>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</si>
  <si>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</si>
  <si>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</si>
  <si>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</si>
  <si>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</si>
  <si>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</si>
  <si>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</si>
  <si>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</si>
  <si>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</si>
  <si>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</si>
  <si>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</si>
  <si>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</si>
  <si>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</si>
  <si>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</si>
  <si>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</si>
  <si>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</si>
  <si>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</si>
  <si>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</si>
  <si>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</si>
  <si>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</si>
  <si>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</si>
  <si>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</si>
  <si>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</si>
  <si>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</si>
  <si>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</si>
  <si>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</si>
  <si>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</si>
  <si>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</si>
  <si>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</si>
  <si>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</si>
  <si>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</si>
  <si>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</si>
  <si>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</si>
  <si>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</si>
  <si>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</si>
  <si>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</si>
  <si>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</si>
  <si>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</si>
  <si>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</si>
  <si>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</si>
  <si>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</si>
  <si>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</si>
  <si>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</si>
  <si>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</si>
  <si>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</si>
  <si>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</si>
  <si>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</si>
  <si>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</si>
  <si>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</si>
  <si>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</si>
  <si>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</si>
  <si>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</si>
  <si>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</si>
  <si>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</si>
  <si>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</si>
  <si>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</si>
  <si>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</si>
  <si>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</si>
  <si>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</si>
  <si>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</si>
  <si>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</si>
  <si>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</si>
  <si>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</si>
  <si>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</si>
  <si>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</si>
  <si>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</si>
  <si>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</si>
  <si>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</si>
  <si>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</si>
  <si>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</si>
  <si>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</si>
  <si>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</si>
  <si>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</si>
  <si>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</si>
  <si>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</si>
  <si>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</si>
  <si>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</si>
  <si>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</si>
  <si>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</si>
  <si>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</si>
  <si>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</si>
  <si>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</si>
  <si>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</si>
  <si>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</si>
  <si>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</si>
  <si>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</si>
  <si>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</si>
  <si>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</si>
  <si>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</si>
  <si>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</si>
  <si>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</si>
  <si>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</si>
  <si>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</si>
  <si>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</si>
  <si>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</si>
  <si>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</si>
  <si>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</si>
  <si>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</si>
  <si>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</si>
  <si>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</si>
  <si>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</si>
  <si>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</si>
  <si>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</si>
  <si>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</si>
  <si>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</si>
  <si>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</si>
  <si>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</si>
  <si>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</si>
  <si>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</si>
  <si>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</si>
  <si>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</si>
  <si>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</si>
  <si>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</si>
  <si>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</si>
  <si>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</si>
  <si>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</si>
  <si>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</si>
  <si>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</si>
  <si>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</si>
  <si>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</si>
  <si>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</si>
  <si>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</si>
  <si>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</si>
  <si>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</si>
  <si>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</si>
  <si>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</si>
  <si>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</si>
  <si>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</si>
  <si>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</si>
  <si>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</si>
  <si>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</si>
  <si>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</si>
  <si>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</si>
  <si>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</si>
  <si>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</si>
  <si>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</si>
  <si>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</si>
  <si>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</si>
  <si>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</si>
  <si>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</si>
  <si>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</si>
  <si>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</si>
  <si>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</si>
  <si>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</si>
  <si>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</si>
  <si>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</si>
  <si>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</si>
  <si>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</si>
  <si>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</si>
  <si>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</si>
  <si>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</si>
  <si>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</si>
  <si>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</si>
  <si>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</si>
  <si>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</si>
  <si>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</si>
  <si>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</si>
  <si>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</si>
  <si>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</si>
  <si>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</si>
  <si>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</si>
  <si>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</si>
  <si>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</si>
  <si>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</si>
  <si>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</si>
  <si>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</si>
  <si>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</si>
  <si>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</si>
  <si>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</si>
  <si>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</si>
  <si>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</si>
  <si>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</si>
  <si>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</si>
  <si>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</si>
  <si>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</si>
  <si>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</si>
  <si>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</si>
  <si>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</si>
  <si>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</si>
  <si>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</si>
  <si>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</si>
  <si>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</si>
  <si>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</si>
  <si>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</si>
  <si>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</si>
  <si>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</si>
  <si>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</si>
  <si>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</si>
  <si>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</si>
  <si>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</si>
  <si>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</si>
  <si>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</si>
  <si>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</si>
  <si>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</si>
  <si>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</si>
  <si>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</si>
  <si>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</si>
  <si>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</si>
  <si>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</si>
  <si>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</si>
  <si>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</si>
  <si>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</si>
  <si>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</si>
  <si>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</si>
  <si>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</si>
  <si>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</si>
  <si>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</si>
  <si>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</si>
  <si>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</si>
  <si>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</si>
  <si>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</si>
  <si>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</si>
  <si>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</si>
  <si>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</si>
  <si>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</si>
  <si>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</si>
  <si>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</si>
  <si>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</si>
  <si>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</si>
  <si>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</si>
  <si>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</si>
  <si>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</si>
  <si>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</si>
  <si>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</si>
  <si>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</si>
  <si>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</si>
  <si>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</si>
  <si>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</si>
  <si>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</si>
  <si>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</si>
  <si>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</si>
  <si>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</si>
  <si>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</si>
  <si>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</si>
  <si>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</si>
  <si>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</si>
  <si>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</si>
  <si>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</si>
  <si>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</si>
  <si>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</si>
  <si>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</si>
  <si>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</si>
  <si>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</si>
  <si>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</si>
  <si>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</si>
  <si>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</si>
  <si>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</si>
  <si>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</si>
  <si>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</si>
  <si>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</si>
  <si>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</si>
  <si>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</si>
  <si>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</si>
  <si>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</si>
  <si>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</si>
  <si>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</si>
  <si>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</si>
  <si>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</si>
  <si>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</si>
  <si>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</si>
  <si>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</si>
  <si>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</si>
  <si>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</si>
  <si>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</si>
  <si>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</si>
  <si>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</si>
  <si>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</si>
  <si>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</si>
  <si>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</si>
  <si>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</si>
  <si>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</si>
  <si>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</si>
  <si>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</si>
  <si>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</si>
  <si>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</si>
  <si>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</si>
  <si>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</si>
  <si>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</si>
  <si>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</si>
  <si>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</si>
  <si>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</si>
  <si>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</si>
  <si>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</si>
  <si>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</si>
  <si>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</si>
  <si>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</si>
  <si>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</si>
  <si>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</si>
  <si>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</si>
  <si>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</si>
  <si>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</si>
  <si>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</si>
  <si>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</si>
  <si>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</si>
  <si>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</si>
  <si>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</si>
  <si>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</si>
  <si>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</si>
  <si>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</si>
  <si>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</si>
  <si>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</si>
  <si>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</si>
  <si>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</si>
  <si>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</si>
  <si>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</si>
  <si>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</si>
  <si>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</si>
  <si>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</si>
  <si>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</si>
  <si>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</si>
  <si>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</si>
  <si>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</si>
  <si>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</si>
  <si>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</si>
  <si>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</si>
  <si>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</si>
  <si>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</si>
  <si>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</si>
  <si>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</si>
  <si>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</si>
  <si>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</si>
  <si>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</si>
  <si>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</si>
  <si>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</si>
  <si>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</si>
  <si>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</si>
  <si>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</si>
  <si>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</si>
  <si>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</si>
  <si>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</si>
  <si>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</si>
  <si>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</si>
  <si>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</si>
  <si>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</si>
  <si>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</si>
  <si>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</si>
  <si>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</si>
  <si>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</si>
  <si>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</si>
  <si>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</si>
  <si>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</si>
  <si>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</si>
  <si>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</si>
  <si>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</si>
  <si>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</si>
  <si>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</si>
  <si>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</si>
  <si>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</si>
  <si>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</si>
  <si>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</si>
  <si>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</si>
  <si>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</si>
  <si>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</si>
  <si>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</si>
  <si>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</si>
  <si>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</si>
  <si>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</si>
  <si>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</si>
  <si>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</si>
  <si>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</si>
  <si>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</si>
  <si>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</si>
  <si>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</si>
  <si>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</si>
  <si>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</si>
  <si>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</si>
  <si>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</si>
  <si>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</si>
  <si>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</si>
  <si>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</si>
  <si>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</si>
  <si>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</si>
  <si>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</si>
  <si>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</si>
  <si>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</si>
  <si>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</si>
  <si>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</si>
  <si>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</si>
  <si>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</si>
  <si>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</si>
  <si>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</si>
  <si>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</si>
  <si>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</si>
  <si>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</si>
  <si>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</si>
  <si>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</si>
  <si>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</si>
  <si>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</si>
  <si>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</si>
  <si>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</si>
  <si>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</si>
  <si>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</si>
  <si>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</si>
  <si>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</si>
  <si>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</si>
  <si>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</si>
  <si>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</si>
  <si>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</si>
  <si>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</si>
  <si>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</si>
  <si>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</si>
  <si>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</si>
  <si>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</si>
  <si>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</si>
  <si>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</si>
  <si>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</si>
  <si>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</si>
  <si>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</si>
  <si>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</si>
  <si>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</si>
  <si>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</si>
  <si>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</si>
  <si>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</si>
  <si>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</si>
  <si>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</si>
  <si>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</si>
  <si>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</si>
  <si>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</si>
  <si>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</si>
  <si>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</si>
  <si>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</si>
  <si>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</si>
  <si>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</si>
  <si>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</si>
  <si>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</si>
  <si>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</si>
  <si>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</si>
  <si>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</si>
  <si>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</si>
  <si>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</si>
  <si>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</si>
  <si>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</si>
  <si>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</si>
  <si>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</si>
  <si>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</si>
  <si>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</si>
  <si>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</si>
  <si>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</si>
  <si>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</si>
  <si>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</si>
  <si>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</si>
  <si>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</si>
  <si>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</si>
  <si>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</si>
  <si>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</si>
  <si>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</si>
  <si>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</si>
  <si>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</si>
  <si>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</si>
  <si>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</si>
  <si>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</si>
  <si>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</si>
  <si>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</si>
  <si>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</si>
  <si>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</si>
  <si>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</si>
  <si>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</si>
  <si>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</si>
  <si>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</si>
  <si>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</si>
  <si>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</si>
  <si>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</si>
  <si>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</si>
  <si>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</si>
  <si>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</si>
  <si>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</si>
  <si>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</si>
  <si>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</si>
  <si>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</si>
  <si>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</si>
  <si>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</si>
  <si>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</si>
  <si>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</si>
  <si>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</si>
  <si>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</si>
  <si>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</si>
  <si>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</si>
  <si>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</si>
  <si>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</si>
  <si>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</si>
  <si>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</si>
  <si>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</si>
  <si>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</si>
  <si>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</si>
  <si>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</si>
  <si>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</si>
  <si>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</si>
  <si>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</si>
  <si>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</si>
  <si>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</si>
  <si>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</si>
  <si>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</si>
  <si>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</si>
  <si>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</si>
  <si>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</si>
  <si>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</si>
  <si>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</si>
  <si>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</si>
  <si>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</si>
  <si>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</si>
  <si>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</si>
  <si>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</si>
  <si>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</si>
  <si>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</si>
  <si>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</si>
  <si>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</si>
  <si>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</si>
  <si>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</si>
  <si>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</si>
  <si>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</si>
  <si>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</si>
  <si>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</si>
  <si>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</si>
  <si>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</si>
  <si>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</si>
  <si>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</si>
  <si>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</si>
  <si>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</si>
  <si>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</si>
  <si>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</si>
  <si>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</si>
  <si>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</si>
  <si>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</si>
  <si>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</si>
  <si>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</si>
  <si>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</si>
  <si>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</si>
  <si>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</si>
  <si>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</si>
  <si>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</si>
  <si>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</si>
  <si>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</si>
  <si>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</si>
  <si>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</si>
  <si>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</si>
  <si>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</si>
  <si>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</si>
  <si>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</si>
  <si>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</si>
  <si>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</si>
  <si>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</si>
  <si>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</si>
  <si>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</si>
  <si>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</si>
  <si>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</si>
  <si>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</si>
  <si>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</si>
  <si>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</si>
  <si>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</si>
  <si>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</si>
  <si>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</si>
  <si>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</si>
  <si>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</si>
  <si>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</si>
  <si>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</si>
  <si>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</si>
  <si>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</si>
  <si>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</si>
  <si>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</si>
  <si>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</si>
  <si>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</si>
  <si>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</si>
  <si>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</si>
  <si>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</si>
  <si>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</si>
  <si>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</si>
  <si>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</si>
  <si>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</si>
  <si>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</si>
  <si>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</si>
  <si>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</si>
  <si>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</si>
  <si>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</si>
  <si>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</si>
  <si>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</si>
  <si>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</si>
  <si>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</si>
  <si>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</si>
  <si>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</si>
  <si>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</si>
  <si>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</si>
  <si>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</si>
  <si>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</si>
  <si>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</si>
  <si>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</si>
  <si>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</si>
  <si>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</si>
  <si>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</si>
  <si>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</si>
  <si>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</si>
  <si>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</si>
  <si>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</si>
  <si>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</si>
  <si>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</si>
  <si>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</si>
  <si>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</si>
  <si>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</si>
  <si>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</si>
  <si>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</si>
  <si>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</si>
  <si>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</si>
  <si>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</si>
  <si>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</si>
  <si>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</si>
  <si>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</si>
  <si>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</si>
  <si>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</si>
  <si>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</si>
  <si>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</si>
  <si>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</si>
  <si>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</si>
  <si>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</si>
  <si>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</si>
  <si>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</si>
  <si>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</si>
  <si>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</si>
  <si>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</si>
  <si>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</si>
  <si>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</si>
  <si>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</si>
  <si>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</si>
  <si>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</si>
  <si>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</si>
  <si>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</si>
  <si>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</si>
  <si>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</si>
  <si>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</si>
  <si>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</si>
  <si>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</si>
  <si>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</si>
  <si>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</si>
  <si>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</si>
  <si>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</si>
  <si>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</si>
  <si>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</si>
  <si>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</si>
  <si>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</si>
  <si>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</si>
  <si>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</si>
  <si>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</si>
  <si>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</si>
  <si>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</si>
  <si>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</si>
  <si>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</si>
  <si>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</si>
  <si>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</si>
  <si>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</si>
  <si>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</si>
  <si>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</si>
  <si>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</si>
  <si>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</si>
  <si>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</si>
  <si>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</si>
  <si>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</si>
  <si>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</si>
  <si>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</si>
  <si>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</si>
  <si>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</si>
  <si>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</si>
  <si>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</si>
  <si>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</si>
  <si>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</si>
  <si>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</si>
  <si>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</si>
  <si>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</si>
  <si>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</si>
  <si>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</si>
  <si>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</si>
  <si>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</si>
  <si>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</si>
  <si>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</si>
  <si>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</si>
  <si>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</si>
  <si>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</si>
  <si>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</si>
  <si>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</si>
  <si>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</si>
  <si>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</si>
  <si>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</si>
  <si>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</si>
  <si>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</si>
  <si>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</si>
  <si>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</si>
  <si>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</si>
  <si>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</si>
  <si>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</si>
  <si>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</si>
  <si>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</si>
  <si>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</si>
  <si>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</si>
  <si>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</si>
  <si>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</si>
  <si>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</si>
  <si>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</si>
  <si>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</si>
  <si>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</si>
  <si>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</si>
  <si>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</si>
  <si>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</si>
  <si>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</si>
  <si>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</si>
  <si>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</si>
  <si>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</si>
  <si>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</si>
  <si>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</si>
  <si>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</si>
  <si>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</si>
  <si>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</si>
  <si>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</si>
  <si>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</si>
  <si>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</si>
  <si>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</si>
  <si>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</si>
  <si>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</si>
  <si>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</si>
  <si>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</si>
  <si>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</si>
  <si>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</si>
  <si>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</si>
  <si>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</si>
  <si>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</si>
  <si>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</si>
  <si>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</si>
  <si>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</si>
  <si>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</si>
  <si>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</si>
  <si>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</si>
  <si>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</si>
  <si>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</si>
  <si>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</si>
  <si>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</si>
  <si>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</si>
  <si>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</si>
  <si>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</si>
  <si>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</si>
  <si>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</si>
  <si>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</si>
  <si>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</si>
  <si>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</si>
  <si>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</si>
  <si>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</si>
  <si>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</si>
  <si>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</si>
  <si>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</si>
  <si>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</si>
  <si>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</si>
  <si>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</si>
  <si>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</si>
  <si>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</si>
  <si>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</si>
  <si>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</si>
  <si>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</si>
  <si>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</si>
  <si>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</si>
  <si>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</si>
  <si>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</si>
  <si>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</si>
  <si>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</si>
  <si>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</si>
  <si>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</si>
  <si>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</si>
  <si>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</si>
  <si>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</si>
  <si>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</si>
  <si>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</si>
  <si>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</si>
  <si>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</si>
  <si>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</si>
  <si>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</si>
  <si>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</si>
  <si>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</si>
  <si>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</si>
  <si>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</si>
  <si>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</si>
  <si>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</si>
  <si>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</si>
  <si>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</si>
  <si>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</si>
  <si>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</si>
  <si>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</si>
  <si>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</si>
  <si>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</si>
  <si>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</si>
  <si>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</si>
  <si>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</si>
  <si>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</si>
  <si>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</si>
  <si>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</si>
  <si>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</si>
  <si>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</si>
  <si>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</si>
  <si>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</si>
  <si>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</si>
  <si>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</si>
  <si>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</si>
  <si>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</si>
  <si>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</si>
  <si>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</si>
  <si>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</si>
  <si>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</si>
  <si>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</si>
  <si>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</si>
  <si>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</si>
  <si>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</si>
  <si>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</si>
  <si>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</si>
  <si>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</si>
  <si>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</si>
  <si>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</si>
  <si>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</si>
  <si>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</si>
  <si>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</si>
  <si>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</si>
  <si>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</si>
  <si>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</si>
  <si>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</si>
  <si>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</si>
  <si>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</si>
  <si>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</si>
  <si>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</si>
  <si>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</si>
  <si>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</si>
  <si>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</si>
  <si>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</si>
  <si>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</si>
  <si>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</si>
  <si>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</si>
  <si>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</si>
  <si>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</si>
  <si>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</si>
  <si>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</si>
  <si>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</si>
  <si>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</si>
  <si>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</si>
  <si>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</si>
  <si>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</si>
  <si>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</si>
  <si>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</si>
  <si>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</si>
  <si>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</si>
  <si>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</si>
  <si>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</si>
  <si>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</si>
  <si>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</si>
  <si>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</si>
  <si>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</si>
  <si>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</si>
  <si>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</si>
  <si>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</si>
  <si>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</si>
  <si>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</si>
  <si>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</si>
  <si>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</si>
  <si>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</si>
  <si>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</si>
  <si>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</si>
  <si>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</si>
  <si>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</si>
  <si>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</si>
  <si>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</si>
  <si>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</si>
  <si>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</si>
  <si>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</si>
  <si>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</si>
  <si>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</si>
  <si>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</si>
  <si>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</si>
  <si>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</si>
  <si>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</si>
  <si>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</si>
  <si>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</si>
  <si>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</si>
  <si>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</si>
  <si>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</si>
  <si>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</si>
  <si>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</si>
  <si>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</si>
  <si>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</si>
  <si>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</si>
  <si>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</si>
  <si>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</si>
  <si>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</si>
  <si>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</si>
  <si>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</si>
  <si>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</si>
  <si>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</si>
  <si>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</si>
  <si>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</si>
  <si>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</si>
  <si>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</si>
  <si>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</si>
  <si>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</si>
  <si>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</si>
  <si>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</si>
  <si>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</si>
  <si>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</si>
  <si>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</si>
  <si>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</si>
  <si>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</si>
  <si>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</si>
  <si>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</si>
  <si>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</si>
  <si>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</si>
  <si>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</si>
  <si>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</si>
  <si>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</si>
  <si>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</si>
  <si>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</si>
  <si>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</si>
  <si>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</si>
  <si>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</si>
  <si>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</si>
  <si>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</si>
  <si>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</si>
  <si>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</si>
  <si>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</si>
  <si>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</si>
  <si>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</si>
  <si>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</si>
  <si>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</si>
  <si>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</si>
  <si>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</si>
  <si>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</si>
  <si>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</si>
  <si>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</si>
  <si>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</si>
  <si>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</si>
  <si>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</si>
  <si>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</si>
  <si>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</si>
  <si>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</si>
  <si>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</si>
  <si>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</si>
  <si>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</si>
  <si>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</si>
  <si>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</si>
  <si>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</si>
  <si>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</si>
  <si>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</si>
  <si>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</si>
  <si>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</si>
  <si>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</si>
  <si>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</si>
  <si>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</si>
  <si>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</si>
  <si>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</si>
  <si>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</si>
  <si>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</si>
  <si>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</si>
  <si>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</si>
  <si>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</si>
  <si>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</si>
  <si>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</si>
  <si>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</si>
  <si>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</si>
  <si>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</si>
  <si>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</si>
  <si>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</si>
  <si>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</si>
  <si>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</si>
  <si>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</si>
  <si>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</si>
  <si>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</si>
  <si>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</si>
  <si>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</si>
  <si>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</si>
  <si>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</si>
  <si>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</si>
  <si>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</si>
  <si>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</si>
  <si>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</si>
  <si>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</si>
  <si>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</si>
  <si>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</si>
  <si>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</si>
  <si>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</si>
  <si>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</si>
  <si>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</si>
  <si>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</si>
  <si>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</si>
  <si>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</si>
  <si>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</si>
  <si>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</si>
  <si>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</si>
  <si>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</si>
  <si>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</si>
  <si>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</si>
  <si>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</si>
  <si>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</si>
  <si>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</si>
  <si>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</si>
  <si>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</si>
  <si>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</si>
  <si>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</si>
  <si>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</si>
  <si>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</si>
  <si>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</si>
  <si>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</si>
  <si>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</si>
  <si>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</si>
  <si>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</si>
  <si>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</si>
  <si>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</si>
  <si>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</si>
  <si>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</si>
  <si>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</si>
  <si>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</si>
  <si>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</si>
  <si>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</si>
  <si>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</si>
  <si>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</si>
  <si>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</si>
  <si>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</si>
  <si>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</si>
  <si>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</si>
  <si>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</si>
  <si>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</si>
  <si>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</si>
  <si>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</si>
  <si>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</si>
  <si>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</si>
  <si>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</si>
  <si>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</si>
  <si>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</si>
  <si>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</si>
  <si>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</si>
  <si>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</si>
  <si>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</si>
  <si>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</si>
  <si>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</si>
  <si>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</si>
  <si>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</si>
  <si>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</si>
  <si>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</si>
  <si>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</si>
  <si>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</si>
  <si>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</si>
  <si>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</si>
  <si>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</si>
  <si>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</si>
  <si>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</si>
  <si>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</si>
  <si>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</si>
  <si>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</si>
  <si>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</si>
  <si>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</si>
  <si>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</si>
  <si>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</si>
  <si>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</si>
  <si>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</si>
  <si>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</si>
  <si>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</si>
  <si>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</si>
  <si>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</si>
  <si>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</si>
  <si>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</si>
  <si>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</si>
  <si>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</si>
  <si>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</si>
  <si>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</si>
  <si>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</si>
  <si>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</si>
  <si>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</si>
  <si>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</si>
  <si>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</si>
  <si>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</si>
  <si>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</si>
  <si>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</si>
  <si>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</si>
  <si>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</si>
  <si>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</si>
  <si>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</si>
  <si>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</si>
  <si>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</si>
  <si>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</si>
  <si>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</si>
  <si>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</si>
  <si>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</si>
  <si>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</si>
  <si>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</si>
  <si>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</si>
  <si>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</si>
  <si>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</si>
  <si>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</si>
  <si>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</si>
  <si>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</si>
  <si>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</si>
  <si>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</si>
  <si>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</si>
  <si>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</si>
  <si>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</si>
  <si>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</si>
  <si>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</si>
  <si>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</si>
  <si>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</si>
  <si>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</si>
  <si>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</si>
  <si>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</si>
  <si>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</si>
  <si>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</si>
  <si>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</si>
  <si>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</si>
  <si>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</si>
  <si>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</si>
  <si>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</si>
  <si>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</si>
  <si>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</si>
  <si>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</si>
  <si>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</si>
  <si>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</si>
  <si>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</si>
  <si>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</si>
  <si>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</si>
  <si>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</si>
  <si>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</si>
  <si>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</si>
  <si>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</si>
  <si>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</si>
  <si>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</si>
  <si>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</si>
  <si>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</si>
  <si>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</si>
  <si>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</si>
  <si>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</si>
  <si>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</si>
  <si>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</si>
  <si>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</si>
  <si>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</si>
  <si>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</si>
  <si>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</si>
  <si>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</si>
  <si>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</si>
  <si>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</si>
  <si>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</si>
  <si>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</si>
  <si>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</si>
  <si>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</si>
  <si>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</si>
  <si>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</si>
  <si>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</si>
  <si>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</si>
  <si>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</si>
  <si>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</si>
  <si>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</si>
  <si>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</si>
  <si>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</si>
  <si>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</si>
  <si>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</si>
  <si>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</si>
  <si>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</si>
  <si>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</si>
  <si>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</si>
  <si>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</si>
  <si>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</si>
  <si>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</si>
  <si>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</si>
  <si>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</si>
  <si>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</si>
  <si>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</si>
  <si>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</si>
  <si>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</si>
  <si>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</si>
  <si>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</si>
  <si>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</si>
  <si>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</si>
  <si>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</si>
  <si>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</si>
  <si>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</si>
  <si>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</si>
  <si>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</si>
  <si>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</si>
  <si>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</si>
  <si>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</si>
  <si>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</si>
  <si>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</si>
  <si>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</si>
  <si>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</si>
  <si>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</si>
  <si>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</si>
  <si>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</si>
  <si>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</si>
  <si>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</si>
  <si>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</si>
  <si>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</si>
  <si>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</si>
  <si>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</si>
  <si>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</si>
  <si>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</si>
  <si>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</si>
  <si>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</si>
  <si>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</si>
  <si>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</si>
  <si>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</si>
  <si>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</si>
  <si>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</si>
  <si>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</si>
  <si>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</si>
  <si>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</si>
  <si>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</si>
  <si>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</si>
  <si>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</si>
  <si>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</si>
  <si>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</si>
  <si>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</si>
  <si>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</si>
  <si>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</si>
  <si>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</si>
  <si>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</si>
  <si>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</si>
  <si>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</si>
  <si>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</si>
  <si>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</si>
  <si>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</si>
  <si>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</si>
  <si>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</si>
  <si>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</si>
  <si>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</si>
  <si>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</si>
  <si>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</si>
  <si>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</si>
  <si>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</si>
  <si>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</si>
  <si>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</si>
  <si>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</si>
  <si>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</si>
  <si>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</si>
  <si>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</si>
  <si>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</si>
  <si>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</si>
  <si>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</si>
  <si>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</si>
  <si>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</si>
  <si>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</si>
  <si>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</si>
  <si>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</si>
  <si>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</si>
  <si>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</si>
  <si>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</si>
  <si>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</si>
  <si>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</si>
  <si>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</si>
  <si>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</si>
  <si>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</si>
  <si>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</si>
  <si>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</si>
  <si>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</si>
  <si>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</si>
  <si>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</si>
  <si>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</si>
  <si>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</si>
  <si>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</si>
  <si>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</si>
  <si>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</si>
  <si>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</si>
  <si>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</si>
  <si>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</si>
  <si>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</si>
  <si>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</si>
  <si>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</si>
  <si>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</si>
  <si>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</si>
  <si>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</si>
  <si>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</si>
  <si>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</si>
  <si>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</si>
  <si>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</si>
  <si>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</si>
  <si>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</si>
  <si>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</si>
  <si>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</si>
  <si>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</si>
  <si>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</si>
  <si>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</si>
  <si>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</si>
  <si>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</si>
  <si>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</si>
  <si>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</si>
  <si>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</si>
  <si>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</si>
  <si>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</si>
  <si>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</si>
  <si>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</si>
  <si>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</si>
  <si>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</si>
  <si>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</si>
  <si>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</si>
  <si>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</si>
  <si>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</si>
  <si>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</si>
  <si>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</si>
  <si>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</si>
  <si>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</si>
  <si>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</si>
  <si>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</si>
  <si>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</si>
  <si>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</si>
  <si>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</si>
  <si>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</si>
  <si>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</si>
  <si>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</si>
  <si>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</si>
  <si>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</si>
  <si>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</si>
  <si>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</si>
  <si>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</si>
  <si>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</si>
  <si>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</si>
  <si>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</si>
  <si>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</si>
  <si>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</si>
  <si>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</si>
  <si>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</si>
  <si>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</si>
  <si>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</si>
  <si>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</si>
  <si>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</si>
  <si>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</si>
  <si>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</si>
  <si>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</si>
  <si>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</si>
  <si>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</si>
  <si>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</si>
  <si>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</si>
  <si>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</si>
  <si>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</si>
  <si>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</si>
  <si>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</si>
  <si>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</si>
  <si>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</si>
  <si>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</si>
  <si>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</si>
  <si>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</si>
  <si>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</si>
  <si>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</si>
  <si>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</si>
  <si>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</si>
  <si>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</si>
  <si>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</si>
  <si>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</si>
  <si>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</si>
  <si>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</si>
  <si>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</si>
  <si>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</si>
  <si>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</si>
  <si>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</si>
  <si>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</si>
  <si>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</si>
  <si>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</si>
  <si>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</si>
  <si>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</si>
  <si>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</si>
  <si>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</si>
  <si>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</si>
  <si>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</si>
  <si>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</si>
  <si>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</si>
  <si>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</si>
  <si>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</si>
  <si>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</si>
  <si>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</si>
  <si>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</si>
  <si>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</si>
  <si>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</si>
  <si>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</si>
  <si>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</si>
  <si>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</si>
  <si>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</si>
  <si>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</si>
  <si>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</si>
  <si>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</si>
  <si>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</si>
  <si>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</si>
  <si>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</si>
  <si>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</si>
  <si>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</si>
  <si>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</si>
  <si>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</si>
  <si>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</si>
  <si>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</si>
  <si>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</si>
  <si>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</si>
  <si>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</si>
  <si>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</si>
  <si>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</si>
  <si>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</si>
  <si>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</si>
  <si>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</si>
  <si>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</si>
  <si>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</si>
  <si>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</si>
  <si>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</si>
  <si>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</si>
  <si>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</si>
  <si>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</si>
  <si>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</si>
  <si>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</si>
  <si>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</si>
  <si>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</si>
  <si>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</si>
  <si>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</si>
  <si>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</si>
  <si>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</si>
  <si>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</si>
  <si>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</si>
  <si>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</si>
  <si>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</si>
  <si>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</si>
  <si>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</si>
  <si>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</si>
  <si>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</si>
  <si>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</si>
  <si>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</si>
  <si>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</si>
  <si>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</si>
  <si>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</si>
  <si>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</si>
  <si>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</si>
  <si>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</si>
  <si>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</si>
  <si>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</si>
  <si>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</si>
  <si>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</si>
  <si>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</si>
  <si>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</si>
  <si>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</si>
  <si>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</si>
  <si>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</si>
  <si>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</si>
  <si>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</si>
  <si>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</si>
  <si>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</si>
  <si>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</si>
  <si>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</si>
  <si>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</si>
  <si>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</si>
  <si>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</si>
  <si>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</si>
  <si>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</si>
  <si>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</si>
  <si>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</si>
  <si>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</si>
  <si>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</si>
  <si>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</si>
  <si>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</si>
  <si>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</si>
  <si>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</si>
  <si>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</si>
  <si>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</si>
  <si>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</si>
  <si>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</si>
  <si>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</si>
  <si>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</si>
  <si>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</si>
  <si>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</si>
  <si>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</si>
  <si>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</si>
  <si>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</si>
  <si>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</si>
  <si>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</si>
  <si>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</si>
  <si>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</si>
  <si>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</si>
  <si>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</si>
  <si>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</si>
  <si>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</si>
  <si>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</si>
  <si>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</si>
  <si>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</si>
  <si>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</si>
  <si>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</si>
  <si>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</si>
  <si>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</si>
  <si>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</si>
  <si>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</si>
  <si>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</si>
  <si>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</si>
  <si>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</si>
  <si>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</si>
  <si>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</si>
  <si>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</si>
  <si>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</si>
  <si>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</si>
  <si>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</si>
  <si>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</si>
  <si>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</si>
  <si>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</si>
  <si>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</si>
  <si>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</si>
  <si>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</si>
  <si>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</si>
  <si>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</si>
  <si>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</si>
  <si>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</si>
  <si>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</si>
  <si>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</si>
  <si>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</si>
  <si>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</si>
  <si>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</si>
  <si>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</si>
  <si>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</si>
  <si>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</si>
  <si>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</si>
  <si>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</si>
  <si>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</si>
  <si>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</si>
  <si>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</si>
  <si>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</si>
  <si>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</si>
  <si>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</si>
  <si>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</si>
  <si>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</si>
  <si>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</si>
  <si>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</si>
  <si>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</si>
  <si>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</si>
  <si>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</si>
  <si>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</si>
  <si>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</si>
  <si>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</si>
  <si>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</si>
  <si>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</si>
  <si>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</si>
  <si>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</si>
  <si>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</si>
  <si>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</si>
  <si>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</si>
  <si>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</si>
  <si>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</si>
  <si>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</si>
  <si>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</si>
  <si>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</si>
  <si>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</si>
  <si>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</si>
  <si>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</si>
  <si>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</si>
  <si>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</si>
  <si>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</si>
  <si>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</si>
  <si>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</si>
  <si>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</si>
  <si>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</si>
  <si>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</si>
  <si>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</si>
  <si>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</si>
  <si>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</si>
  <si>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</si>
  <si>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</si>
  <si>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</si>
  <si>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</si>
  <si>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</si>
  <si>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</si>
  <si>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</si>
  <si>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</si>
  <si>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</si>
  <si>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</si>
  <si>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</si>
  <si>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</si>
  <si>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</si>
  <si>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</si>
  <si>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</si>
  <si>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</si>
  <si>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</si>
  <si>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</si>
  <si>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</si>
  <si>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</si>
  <si>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</si>
  <si>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</si>
  <si>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</si>
  <si>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</si>
  <si>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</si>
  <si>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</si>
  <si>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</si>
  <si>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</si>
  <si>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</si>
  <si>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</si>
  <si>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</si>
  <si>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</si>
  <si>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</si>
  <si>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</si>
  <si>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</si>
  <si>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</si>
  <si>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</si>
  <si>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</si>
  <si>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</si>
  <si>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</si>
  <si>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</si>
  <si>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</si>
  <si>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</si>
  <si>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</si>
  <si>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</si>
  <si>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</si>
  <si>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</si>
  <si>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</si>
  <si>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</si>
  <si>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</si>
  <si>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</si>
  <si>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</si>
  <si>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</si>
  <si>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</si>
  <si>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</si>
  <si>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</si>
  <si>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</si>
  <si>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</si>
  <si>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</si>
  <si>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</si>
  <si>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</si>
  <si>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</si>
  <si>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</si>
  <si>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</si>
  <si>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</si>
  <si>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</si>
  <si>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</si>
  <si>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</si>
  <si>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</si>
  <si>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</si>
  <si>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</si>
  <si>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</si>
  <si>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</si>
  <si>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</si>
  <si>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</si>
  <si>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</si>
  <si>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</si>
  <si>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</si>
  <si>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</si>
  <si>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</si>
  <si>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</si>
  <si>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</si>
  <si>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</si>
  <si>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</si>
  <si>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</si>
  <si>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</si>
  <si>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</si>
  <si>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</si>
  <si>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</si>
  <si>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</si>
  <si>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</si>
  <si>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</si>
  <si>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</si>
  <si>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</si>
  <si>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</si>
  <si>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</si>
  <si>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</si>
  <si>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</si>
  <si>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</si>
  <si>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</si>
  <si>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</si>
  <si>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</si>
  <si>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</si>
  <si>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</si>
  <si>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</si>
  <si>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</si>
  <si>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</si>
  <si>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</si>
  <si>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</si>
  <si>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</si>
  <si>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</si>
  <si>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</si>
  <si>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</si>
  <si>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</si>
  <si>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</si>
  <si>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</si>
  <si>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</si>
  <si>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</si>
  <si>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</si>
  <si>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</si>
  <si>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</si>
  <si>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</si>
  <si>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</si>
  <si>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</si>
  <si>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</si>
  <si>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</si>
  <si>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</si>
  <si>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</si>
  <si>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</si>
  <si>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</si>
  <si>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</si>
  <si>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</si>
  <si>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</si>
  <si>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</si>
  <si>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</si>
  <si>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</si>
  <si>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</si>
  <si>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</si>
  <si>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</si>
  <si>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</si>
  <si>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</si>
  <si>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</si>
  <si>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</si>
  <si>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</si>
  <si>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</si>
  <si>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</si>
  <si>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</si>
  <si>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</si>
  <si>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</si>
  <si>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</si>
  <si>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</si>
  <si>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</si>
  <si>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</si>
  <si>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</si>
  <si>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</si>
  <si>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</si>
  <si>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</si>
  <si>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</si>
  <si>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</si>
  <si>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</si>
  <si>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</si>
  <si>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</si>
  <si>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</si>
  <si>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</si>
  <si>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</si>
  <si>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</si>
  <si>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</si>
  <si>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</si>
  <si>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</si>
  <si>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</si>
  <si>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</si>
  <si>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</si>
  <si>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</si>
  <si>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</si>
  <si>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</si>
  <si>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</si>
  <si>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</si>
  <si>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</si>
  <si>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</si>
  <si>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</si>
  <si>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</si>
  <si>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</si>
  <si>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</si>
  <si>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</si>
  <si>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</si>
  <si>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</si>
  <si>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</si>
  <si>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</si>
  <si>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</si>
  <si>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</si>
  <si>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</si>
  <si>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</si>
  <si>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</si>
  <si>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</si>
  <si>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</si>
  <si>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</si>
  <si>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</si>
  <si>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</si>
  <si>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</si>
  <si>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</si>
  <si>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</si>
  <si>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</si>
  <si>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</si>
  <si>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</si>
  <si>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</si>
  <si>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</si>
  <si>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</si>
  <si>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</si>
  <si>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</si>
  <si>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</si>
  <si>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</si>
  <si>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</si>
  <si>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</si>
  <si>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</si>
  <si>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</si>
  <si>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</si>
  <si>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</si>
  <si>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</si>
  <si>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</si>
  <si>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</si>
  <si>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</si>
  <si>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</si>
  <si>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</si>
  <si>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</si>
  <si>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</si>
  <si>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</si>
  <si>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</si>
  <si>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</si>
  <si>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</si>
  <si>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</si>
  <si>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</si>
  <si>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</si>
  <si>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</si>
  <si>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</si>
  <si>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</si>
  <si>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</si>
  <si>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</si>
  <si>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</si>
  <si>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</si>
  <si>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</si>
  <si>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</si>
  <si>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</si>
  <si>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</si>
  <si>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</si>
  <si>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</si>
  <si>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</si>
  <si>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</si>
  <si>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</si>
  <si>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</si>
  <si>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</si>
  <si>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</si>
  <si>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</si>
  <si>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</si>
  <si>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</si>
  <si>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</si>
  <si>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</si>
  <si>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</si>
  <si>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</si>
  <si>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</si>
  <si>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</si>
  <si>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</si>
  <si>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</si>
  <si>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</si>
  <si>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</si>
  <si>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</si>
  <si>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</si>
  <si>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</si>
  <si>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</si>
  <si>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</si>
  <si>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</si>
  <si>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</si>
  <si>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</si>
  <si>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</si>
  <si>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</si>
  <si>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</si>
  <si>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</si>
  <si>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</si>
  <si>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</si>
  <si>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</si>
  <si>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</si>
  <si>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</si>
  <si>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</si>
  <si>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</si>
  <si>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</si>
  <si>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</si>
  <si>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</si>
  <si>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</si>
  <si>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</si>
  <si>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</si>
  <si>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</si>
  <si>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</si>
  <si>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</si>
  <si>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</si>
  <si>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</si>
  <si>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</si>
  <si>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</si>
  <si>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</si>
  <si>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</si>
  <si>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</si>
  <si>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</si>
  <si>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</si>
  <si>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</si>
  <si>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</si>
  <si>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</si>
  <si>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</si>
  <si>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</si>
  <si>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</si>
  <si>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</si>
  <si>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</si>
  <si>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</si>
  <si>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</si>
  <si>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</si>
  <si>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</si>
  <si>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</si>
  <si>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</si>
  <si>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</si>
  <si>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</si>
  <si>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</si>
  <si>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</si>
  <si>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</si>
  <si>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</si>
  <si>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</si>
  <si>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</si>
  <si>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</si>
  <si>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</si>
  <si>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</si>
  <si>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</si>
  <si>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</si>
  <si>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</si>
  <si>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</si>
  <si>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</si>
  <si>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</si>
  <si>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</si>
  <si>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</si>
  <si>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</si>
  <si>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</si>
  <si>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</si>
  <si>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</si>
  <si>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</si>
  <si>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</si>
  <si>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</si>
  <si>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</si>
  <si>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</si>
  <si>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</si>
  <si>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</si>
  <si>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</si>
  <si>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</si>
  <si>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</si>
  <si>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</si>
  <si>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</si>
  <si>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</si>
  <si>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</si>
  <si>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</si>
  <si>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</si>
  <si>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</si>
  <si>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</si>
  <si>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</si>
  <si>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</si>
  <si>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</si>
  <si>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</si>
  <si>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</si>
  <si>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</si>
  <si>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</si>
  <si>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</si>
  <si>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</si>
  <si>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</si>
  <si>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</si>
  <si>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</si>
  <si>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</si>
  <si>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</si>
  <si>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</si>
  <si>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</si>
  <si>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</si>
  <si>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</si>
  <si>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</si>
  <si>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</si>
  <si>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</si>
  <si>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</si>
  <si>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</si>
  <si>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</si>
  <si>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</si>
  <si>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</si>
  <si>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</si>
  <si>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</si>
  <si>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</si>
  <si>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</si>
  <si>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</si>
  <si>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</si>
  <si>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</si>
  <si>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</si>
  <si>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</si>
  <si>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</si>
  <si>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</si>
  <si>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</si>
  <si>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</si>
  <si>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</si>
  <si>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</si>
  <si>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</si>
  <si>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</si>
  <si>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</si>
  <si>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</si>
  <si>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</si>
  <si>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</si>
  <si>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</si>
  <si>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</si>
  <si>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</si>
  <si>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</si>
  <si>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</si>
  <si>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</si>
  <si>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</si>
  <si>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</si>
  <si>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</si>
  <si>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</si>
  <si>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</si>
  <si>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</si>
  <si>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</si>
  <si>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</si>
  <si>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</si>
  <si>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</si>
  <si>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</si>
  <si>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</si>
  <si>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</si>
  <si>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</si>
  <si>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</si>
  <si>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</si>
  <si>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</si>
  <si>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</si>
  <si>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</si>
  <si>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</si>
  <si>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</si>
  <si>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</si>
  <si>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</si>
  <si>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</si>
  <si>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</si>
  <si>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</si>
  <si>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</si>
  <si>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</si>
  <si>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</si>
  <si>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</si>
  <si>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</si>
  <si>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</si>
  <si>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</si>
  <si>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</si>
  <si>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</si>
  <si>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</si>
  <si>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</si>
  <si>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</si>
  <si>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</si>
  <si>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</si>
  <si>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</si>
  <si>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</si>
  <si>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</si>
  <si>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</si>
  <si>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</si>
  <si>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</si>
  <si>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</si>
  <si>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</si>
  <si>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</si>
  <si>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</si>
  <si>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</si>
  <si>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</si>
  <si>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</si>
  <si>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</si>
  <si>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</si>
  <si>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</si>
  <si>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</si>
  <si>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</si>
  <si>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</si>
  <si>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</si>
  <si>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</si>
  <si>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</si>
  <si>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</si>
  <si>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</si>
  <si>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</si>
  <si>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</si>
  <si>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</si>
  <si>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</si>
  <si>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</si>
  <si>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</si>
  <si>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</si>
  <si>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</si>
  <si>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</si>
  <si>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</si>
  <si>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</si>
  <si>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</si>
  <si>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</si>
  <si>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</si>
  <si>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</si>
  <si>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</si>
  <si>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</si>
  <si>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</si>
  <si>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</si>
  <si>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</si>
  <si>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</si>
  <si>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</si>
  <si>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</si>
  <si>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</si>
  <si>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</si>
  <si>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</si>
  <si>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</si>
  <si>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</si>
  <si>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</si>
  <si>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</si>
  <si>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</si>
  <si>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</si>
  <si>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</si>
  <si>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</si>
  <si>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</si>
  <si>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</si>
  <si>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</si>
  <si>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</si>
  <si>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</si>
  <si>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</si>
  <si>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</si>
  <si>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</si>
  <si>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</si>
  <si>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</si>
  <si>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</si>
  <si>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</si>
  <si>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</si>
  <si>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</si>
  <si>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</si>
  <si>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</si>
  <si>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</si>
  <si>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</si>
  <si>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</si>
  <si>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</si>
  <si>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</si>
  <si>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</si>
  <si>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</si>
  <si>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</si>
  <si>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</si>
  <si>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</si>
  <si>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</si>
  <si>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</si>
  <si>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</si>
  <si>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</si>
  <si>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</si>
  <si>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</si>
  <si>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</si>
  <si>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</si>
  <si>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</si>
  <si>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</si>
  <si>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</si>
  <si>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</si>
  <si>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</si>
  <si>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</si>
  <si>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</si>
  <si>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</si>
  <si>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</si>
  <si>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</si>
  <si>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</si>
  <si>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</si>
  <si>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</si>
  <si>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</si>
  <si>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</si>
  <si>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</si>
  <si>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</si>
  <si>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</si>
  <si>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</si>
  <si>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</si>
  <si>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</si>
  <si>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</si>
  <si>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</si>
  <si>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</si>
  <si>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</si>
  <si>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</si>
  <si>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</si>
  <si>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</si>
  <si>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</si>
  <si>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</si>
  <si>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</si>
  <si>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</si>
  <si>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</si>
  <si>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</si>
  <si>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</si>
  <si>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</si>
  <si>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</si>
  <si>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</si>
  <si>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</si>
  <si>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</si>
  <si>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</si>
  <si>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</si>
  <si>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</si>
  <si>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</si>
  <si>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</si>
  <si>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</si>
  <si>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</si>
  <si>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</si>
  <si>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</si>
  <si>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</si>
  <si>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</si>
  <si>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</si>
  <si>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</si>
  <si>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</si>
  <si>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</si>
  <si>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</si>
  <si>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</si>
  <si>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</si>
  <si>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</si>
  <si>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</si>
  <si>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</si>
  <si>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</si>
  <si>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</si>
  <si>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</si>
  <si>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</si>
  <si>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</si>
  <si>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</si>
  <si>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</si>
  <si>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</si>
  <si>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</si>
  <si>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</si>
  <si>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</si>
  <si>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</si>
  <si>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</si>
  <si>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</si>
  <si>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</si>
  <si>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</si>
  <si>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</si>
  <si>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</si>
  <si>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</si>
  <si>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</si>
  <si>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</si>
  <si>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</si>
  <si>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</si>
  <si>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</si>
  <si>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</si>
  <si>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</si>
  <si>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</si>
  <si>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</si>
  <si>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</si>
  <si>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</si>
  <si>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</si>
  <si>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</si>
  <si>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</si>
  <si>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</si>
  <si>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</si>
  <si>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</si>
  <si>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</si>
  <si>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</si>
  <si>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</si>
  <si>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</si>
  <si>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</si>
  <si>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</si>
  <si>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</si>
  <si>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</si>
  <si>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</si>
  <si>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</si>
  <si>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</si>
  <si>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</si>
  <si>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</si>
  <si>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</si>
  <si>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</si>
  <si>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</si>
  <si>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</si>
  <si>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</si>
  <si>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</si>
  <si>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</si>
  <si>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</si>
  <si>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</si>
  <si>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</si>
  <si>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</si>
  <si>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</si>
  <si>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</si>
  <si>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</si>
  <si>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</si>
  <si>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</si>
  <si>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</si>
  <si>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</si>
  <si>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</si>
  <si>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</si>
  <si>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</si>
  <si>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</si>
  <si>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</si>
  <si>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</si>
  <si>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</si>
  <si>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</si>
  <si>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</si>
  <si>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</si>
  <si>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</si>
  <si>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</si>
  <si>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</si>
  <si>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</si>
  <si>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</si>
  <si>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</si>
  <si>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</si>
  <si>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</si>
  <si>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</si>
  <si>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</si>
  <si>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</si>
  <si>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</si>
  <si>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</si>
  <si>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</si>
  <si>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</si>
  <si>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</si>
  <si>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</si>
  <si>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</si>
  <si>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</si>
  <si>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</si>
  <si>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</si>
  <si>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</si>
  <si>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</si>
  <si>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</si>
  <si>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</si>
  <si>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</si>
  <si>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</si>
  <si>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</si>
  <si>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</si>
  <si>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</si>
  <si>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</si>
  <si>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</si>
  <si>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</si>
  <si>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</si>
  <si>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</si>
  <si>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</si>
  <si>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</si>
  <si>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</si>
  <si>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</si>
  <si>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</si>
  <si>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</si>
  <si>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</si>
  <si>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</si>
  <si>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</si>
  <si>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</si>
  <si>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</si>
  <si>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</si>
  <si>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</si>
  <si>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</si>
  <si>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</si>
  <si>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</si>
  <si>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</si>
  <si>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</si>
  <si>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</si>
  <si>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</si>
  <si>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</si>
  <si>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</si>
  <si>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</si>
  <si>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</si>
  <si>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</si>
  <si>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</si>
  <si>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</si>
  <si>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</si>
  <si>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</si>
  <si>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</si>
  <si>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</si>
  <si>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</si>
  <si>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</si>
  <si>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</si>
  <si>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</si>
  <si>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</si>
  <si>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</si>
  <si>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</si>
  <si>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</si>
  <si>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</si>
  <si>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</si>
  <si>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</si>
  <si>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</si>
  <si>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</si>
  <si>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</si>
  <si>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</si>
  <si>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</si>
  <si>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</si>
  <si>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</si>
  <si>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</si>
  <si>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</si>
  <si>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</si>
  <si>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</si>
  <si>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</si>
  <si>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</si>
  <si>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</si>
  <si>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</si>
  <si>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</si>
  <si>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</si>
  <si>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</si>
  <si>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</si>
  <si>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</si>
  <si>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</si>
  <si>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</si>
  <si>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</si>
  <si>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</si>
  <si>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</si>
  <si>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</si>
  <si>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</si>
  <si>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</si>
  <si>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</si>
  <si>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</si>
  <si>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</si>
  <si>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</si>
  <si>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</si>
  <si>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</si>
  <si>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</si>
  <si>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</si>
  <si>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</si>
  <si>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</si>
  <si>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</si>
  <si>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</si>
  <si>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</si>
  <si>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</si>
  <si>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</si>
  <si>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</si>
  <si>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</si>
  <si>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</si>
  <si>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</si>
  <si>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</si>
  <si>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</si>
  <si>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</si>
  <si>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</si>
  <si>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</si>
  <si>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</si>
  <si>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</si>
  <si>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</si>
  <si>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</si>
  <si>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</si>
  <si>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</si>
  <si>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</si>
  <si>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</si>
  <si>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</si>
  <si>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</si>
  <si>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</si>
  <si>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</si>
  <si>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</si>
  <si>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</si>
  <si>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</si>
  <si>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</si>
  <si>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</si>
  <si>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</si>
  <si>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</si>
  <si>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</si>
  <si>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</si>
  <si>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</si>
  <si>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</si>
  <si>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</si>
  <si>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</si>
  <si>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</si>
  <si>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</si>
  <si>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</si>
  <si>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</si>
  <si>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</si>
  <si>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</si>
  <si>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</si>
  <si>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</si>
  <si>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</si>
  <si>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</si>
  <si>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</si>
  <si>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</si>
  <si>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</si>
  <si>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</si>
  <si>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</si>
  <si>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</si>
  <si>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</si>
  <si>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</si>
  <si>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</si>
  <si>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</si>
  <si>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</si>
  <si>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</si>
  <si>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</si>
  <si>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</si>
  <si>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</si>
  <si>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</si>
  <si>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</si>
  <si>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</si>
  <si>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</si>
  <si>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</si>
  <si>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</si>
  <si>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</si>
  <si>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</si>
  <si>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</si>
  <si>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</si>
  <si>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</si>
  <si>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</si>
  <si>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</si>
  <si>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</si>
  <si>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</si>
  <si>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</si>
  <si>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</si>
  <si>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</si>
  <si>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</si>
  <si>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</si>
  <si>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</si>
  <si>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</si>
  <si>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</si>
  <si>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</si>
  <si>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</si>
  <si>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</si>
  <si>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</si>
  <si>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</si>
  <si>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</si>
  <si>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</si>
  <si>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</si>
  <si>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</si>
  <si>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</si>
  <si>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</si>
  <si>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</si>
  <si>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</si>
  <si>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</si>
  <si>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</si>
  <si>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</si>
  <si>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</si>
  <si>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</si>
  <si>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</si>
  <si>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</si>
  <si>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</si>
  <si>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</si>
  <si>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</si>
  <si>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</si>
  <si>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</si>
  <si>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</si>
  <si>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</si>
  <si>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</si>
  <si>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</si>
  <si>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</si>
  <si>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</si>
  <si>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</si>
  <si>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</si>
  <si>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</si>
  <si>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</si>
  <si>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</si>
  <si>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</si>
  <si>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</si>
  <si>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</si>
  <si>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</si>
  <si>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</si>
  <si>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</si>
  <si>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</si>
  <si>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</si>
  <si>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</si>
  <si>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</si>
  <si>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</si>
  <si>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</si>
  <si>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</si>
  <si>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</si>
  <si>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</si>
  <si>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</si>
  <si>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</si>
  <si>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</si>
  <si>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</si>
  <si>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</si>
  <si>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</si>
  <si>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</si>
  <si>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</si>
  <si>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</si>
  <si>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</si>
  <si>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</si>
  <si>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</si>
  <si>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</si>
  <si>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</si>
  <si>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</si>
  <si>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</si>
  <si>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</si>
  <si>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</si>
  <si>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</si>
  <si>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</si>
  <si>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</si>
  <si>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</si>
  <si>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</si>
  <si>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</si>
  <si>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</si>
  <si>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</si>
  <si>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</si>
  <si>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</si>
  <si>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</si>
  <si>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</si>
  <si>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</si>
  <si>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</si>
  <si>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</si>
  <si>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</si>
  <si>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</si>
  <si>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</si>
  <si>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</si>
  <si>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</si>
  <si>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</si>
  <si>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</si>
  <si>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</si>
  <si>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</si>
  <si>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</si>
  <si>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</si>
  <si>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</si>
  <si>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</si>
  <si>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</si>
  <si>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</si>
  <si>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</si>
  <si>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</si>
  <si>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</si>
  <si>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</si>
  <si>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</si>
  <si>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</si>
  <si>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</si>
  <si>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</si>
  <si>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</si>
  <si>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</si>
  <si>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</si>
  <si>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</si>
  <si>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</si>
  <si>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</si>
  <si>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</si>
  <si>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</si>
  <si>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</si>
  <si>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</si>
  <si>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</si>
  <si>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</si>
  <si>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</si>
  <si>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</si>
  <si>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</si>
  <si>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</si>
  <si>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</si>
  <si>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</si>
  <si>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</si>
  <si>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</si>
  <si>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</si>
  <si>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</si>
  <si>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</si>
  <si>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</si>
  <si>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</si>
  <si>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</si>
  <si>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</si>
  <si>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</si>
  <si>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</si>
  <si>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</si>
  <si>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</si>
  <si>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</si>
  <si>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</si>
  <si>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</si>
  <si>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</si>
  <si>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</si>
  <si>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</si>
  <si>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</si>
  <si>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</si>
  <si>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</si>
  <si>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</si>
  <si>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</si>
  <si>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</si>
  <si>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</si>
  <si>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</si>
  <si>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</si>
  <si>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</si>
  <si>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</si>
  <si>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</si>
  <si>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</si>
  <si>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</si>
  <si>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</si>
  <si>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</si>
  <si>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</si>
  <si>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</si>
  <si>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</si>
  <si>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</si>
  <si>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</si>
  <si>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</si>
  <si>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</si>
  <si>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</si>
  <si>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</si>
  <si>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</si>
  <si>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</si>
  <si>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</si>
  <si>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</si>
  <si>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</si>
  <si>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</si>
  <si>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</si>
  <si>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</si>
  <si>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</si>
  <si>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</si>
  <si>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</si>
  <si>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</si>
  <si>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</si>
  <si>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</si>
  <si>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</si>
  <si>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</si>
  <si>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</si>
  <si>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</si>
  <si>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</si>
  <si>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</si>
  <si>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</si>
  <si>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</si>
  <si>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</si>
  <si>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</si>
  <si>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</si>
  <si>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</si>
  <si>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</si>
  <si>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</si>
  <si>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</si>
  <si>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</si>
  <si>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</si>
  <si>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</si>
  <si>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</si>
  <si>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</si>
  <si>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</si>
  <si>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</si>
  <si>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</si>
  <si>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</si>
  <si>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</si>
  <si>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</si>
  <si>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</si>
  <si>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</si>
  <si>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</si>
  <si>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</si>
  <si>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</si>
  <si>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</si>
  <si>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</si>
  <si>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</si>
  <si>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</si>
  <si>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</si>
  <si>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</si>
  <si>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</si>
  <si>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</si>
  <si>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</si>
  <si>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</si>
  <si>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</si>
  <si>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</si>
  <si>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</si>
  <si>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</si>
  <si>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</si>
  <si>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</si>
  <si>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</si>
  <si>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</si>
  <si>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</si>
  <si>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</si>
  <si>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</si>
  <si>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</si>
  <si>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</si>
  <si>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</si>
  <si>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</si>
  <si>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</si>
  <si>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</si>
  <si>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</si>
  <si>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</si>
  <si>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</si>
  <si>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</si>
  <si>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</si>
  <si>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</si>
  <si>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</si>
  <si>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</si>
  <si>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</si>
  <si>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</si>
  <si>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</si>
  <si>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</si>
  <si>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</si>
  <si>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</si>
  <si>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</si>
  <si>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</si>
  <si>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</si>
  <si>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</si>
  <si>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</si>
  <si>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</si>
  <si>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</si>
  <si>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</si>
  <si>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</si>
  <si>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</si>
  <si>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</si>
  <si>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</si>
  <si>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</si>
  <si>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</si>
  <si>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</si>
  <si>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</si>
  <si>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</si>
  <si>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</si>
  <si>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</si>
  <si>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</si>
  <si>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</si>
  <si>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</si>
  <si>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</si>
  <si>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</si>
  <si>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</si>
  <si>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</si>
  <si>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</si>
  <si>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</si>
  <si>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</si>
  <si>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</si>
  <si>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</si>
  <si>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</si>
  <si>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</si>
  <si>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</si>
  <si>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</si>
  <si>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</si>
  <si>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</si>
  <si>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</si>
  <si>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</si>
  <si>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</si>
  <si>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</si>
  <si>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</si>
  <si>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</si>
  <si>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</si>
  <si>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</si>
  <si>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</si>
  <si>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</si>
  <si>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</si>
  <si>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</si>
  <si>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</si>
  <si>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</si>
  <si>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</si>
  <si>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</si>
  <si>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</si>
  <si>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</si>
  <si>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</si>
  <si>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</si>
  <si>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</si>
  <si>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</si>
  <si>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</si>
  <si>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</si>
  <si>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</si>
  <si>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</si>
  <si>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</si>
  <si>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</si>
  <si>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</si>
  <si>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</si>
  <si>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</si>
  <si>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</si>
  <si>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</si>
  <si>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</si>
  <si>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</si>
  <si>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</si>
  <si>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</si>
  <si>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</si>
  <si>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</si>
  <si>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</si>
  <si>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</si>
  <si>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</si>
  <si>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</si>
  <si>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</si>
  <si>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</si>
  <si>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</si>
  <si>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</si>
  <si>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</si>
  <si>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</si>
  <si>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</si>
  <si>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</si>
  <si>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</si>
  <si>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</si>
  <si>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</si>
  <si>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</si>
  <si>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</si>
  <si>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</si>
  <si>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</si>
  <si>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</si>
  <si>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</si>
  <si>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</si>
  <si>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</si>
  <si>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</si>
  <si>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</si>
  <si>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</si>
  <si>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</si>
  <si>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</si>
  <si>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</si>
  <si>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</si>
  <si>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</si>
  <si>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</si>
  <si>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</si>
  <si>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</si>
  <si>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</si>
  <si>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</si>
  <si>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</si>
  <si>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</si>
  <si>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</si>
  <si>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</si>
  <si>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</si>
  <si>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</si>
  <si>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</si>
  <si>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</si>
  <si>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</si>
  <si>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</si>
  <si>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</si>
  <si>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</si>
  <si>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</si>
  <si>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</si>
  <si>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</si>
  <si>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</si>
  <si>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</si>
  <si>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</si>
  <si>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</si>
  <si>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</si>
  <si>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</si>
  <si>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</si>
  <si>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</si>
  <si>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</si>
  <si>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</si>
  <si>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</si>
  <si>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</si>
  <si>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</si>
  <si>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</si>
  <si>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</si>
  <si>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</si>
  <si>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</si>
  <si>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</si>
  <si>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</si>
  <si>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</si>
  <si>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</si>
  <si>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</si>
  <si>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</si>
  <si>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</si>
  <si>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</si>
  <si>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</si>
  <si>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</si>
  <si>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</si>
  <si>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</si>
  <si>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</si>
  <si>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</si>
  <si>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</si>
  <si>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</si>
  <si>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</si>
  <si>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</si>
  <si>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</si>
  <si>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</si>
  <si>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</si>
  <si>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</si>
  <si>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</si>
  <si>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</si>
  <si>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</si>
  <si>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</si>
  <si>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</si>
  <si>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</si>
  <si>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</si>
  <si>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</si>
  <si>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</si>
  <si>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</si>
  <si>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</si>
  <si>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</si>
  <si>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</si>
  <si>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</si>
  <si>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</si>
  <si>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</si>
  <si>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</si>
  <si>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</si>
  <si>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</si>
  <si>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</si>
  <si>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</si>
  <si>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</si>
  <si>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</si>
  <si>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</si>
  <si>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</si>
  <si>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</si>
  <si>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</si>
  <si>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</si>
  <si>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</si>
  <si>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</si>
  <si>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</si>
  <si>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</si>
  <si>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</si>
  <si>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</si>
  <si>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</si>
  <si>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</si>
  <si>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</si>
  <si>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</si>
  <si>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</si>
  <si>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</si>
  <si>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</si>
  <si>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</si>
  <si>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</si>
  <si>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</si>
  <si>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</si>
  <si>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</si>
  <si>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</si>
  <si>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</si>
  <si>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</si>
  <si>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</si>
  <si>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</si>
  <si>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</si>
  <si>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</si>
  <si>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</si>
  <si>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</si>
  <si>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</si>
  <si>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</si>
  <si>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</si>
  <si>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</si>
  <si>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</si>
  <si>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</si>
  <si>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</si>
  <si>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</si>
  <si>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</si>
  <si>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</si>
  <si>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</si>
  <si>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</si>
  <si>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</si>
  <si>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</si>
  <si>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</si>
  <si>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</si>
  <si>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</si>
  <si>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</si>
  <si>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</si>
  <si>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</si>
  <si>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</si>
  <si>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</si>
  <si>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</si>
  <si>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</si>
  <si>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</si>
  <si>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</si>
  <si>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</si>
  <si>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</si>
  <si>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</si>
  <si>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</si>
  <si>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</si>
  <si>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</si>
  <si>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</si>
  <si>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</si>
  <si>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</si>
  <si>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</si>
  <si>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</si>
  <si>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</si>
  <si>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</si>
  <si>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</si>
  <si>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</si>
  <si>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</si>
  <si>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</si>
  <si>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</si>
  <si>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</si>
  <si>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</si>
  <si>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</si>
  <si>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</si>
  <si>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</si>
  <si>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</si>
  <si>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</si>
  <si>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</si>
  <si>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</si>
  <si>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</si>
  <si>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</si>
  <si>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</si>
  <si>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</si>
  <si>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</si>
  <si>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</si>
  <si>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</si>
  <si>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</si>
  <si>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</si>
  <si>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</si>
  <si>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</si>
  <si>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</si>
  <si>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</si>
  <si>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</si>
  <si>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</si>
  <si>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</si>
  <si>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</si>
  <si>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</si>
  <si>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</si>
  <si>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</si>
  <si>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</si>
  <si>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</si>
  <si>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</si>
  <si>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</si>
  <si>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</si>
  <si>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</si>
  <si>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</si>
  <si>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</si>
  <si>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</si>
  <si>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</si>
  <si>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</si>
  <si>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</si>
  <si>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</si>
  <si>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</si>
  <si>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</si>
  <si>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</si>
  <si>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</si>
  <si>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</si>
  <si>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</si>
  <si>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</si>
  <si>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</si>
  <si>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</si>
  <si>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</si>
  <si>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</si>
  <si>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</si>
  <si>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</si>
  <si>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</si>
  <si>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</si>
  <si>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</si>
  <si>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</si>
  <si>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</si>
  <si>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</si>
  <si>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</si>
  <si>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</si>
  <si>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</si>
  <si>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</si>
  <si>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</si>
  <si>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</si>
  <si>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</si>
  <si>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</si>
  <si>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</si>
  <si>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</si>
  <si>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</si>
  <si>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</si>
  <si>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</si>
  <si>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</si>
  <si>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</si>
  <si>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</si>
  <si>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</si>
  <si>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</si>
  <si>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</si>
  <si>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</si>
  <si>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</si>
  <si>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</si>
  <si>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</si>
  <si>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</si>
  <si>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</si>
  <si>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</si>
  <si>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</si>
  <si>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</si>
  <si>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</si>
  <si>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</si>
  <si>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</si>
  <si>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</si>
  <si>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</si>
  <si>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</si>
  <si>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</si>
  <si>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</si>
  <si>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</si>
  <si>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</si>
  <si>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</si>
  <si>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</si>
  <si>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</si>
  <si>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</si>
  <si>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</si>
  <si>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</si>
  <si>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</si>
  <si>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</si>
  <si>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</si>
  <si>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</si>
  <si>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</si>
  <si>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</si>
  <si>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</si>
  <si>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</si>
  <si>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</si>
  <si>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</si>
  <si>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</si>
  <si>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</si>
  <si>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</si>
  <si>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</si>
  <si>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</si>
  <si>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</si>
  <si>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</si>
  <si>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</si>
  <si>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</si>
  <si>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</si>
  <si>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</si>
  <si>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</si>
  <si>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</si>
  <si>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</si>
  <si>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</si>
  <si>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</si>
  <si>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</si>
  <si>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</si>
  <si>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</si>
  <si>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</si>
  <si>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</si>
  <si>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</si>
  <si>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</si>
  <si>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</si>
  <si>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</si>
  <si>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</si>
  <si>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</si>
  <si>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</si>
  <si>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</si>
  <si>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</si>
  <si>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</si>
  <si>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</si>
  <si>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</si>
  <si>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</si>
  <si>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</si>
  <si>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</si>
  <si>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</si>
  <si>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</si>
  <si>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</si>
  <si>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</si>
  <si>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</si>
  <si>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</si>
  <si>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</si>
  <si>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</si>
  <si>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</si>
  <si>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</si>
  <si>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</si>
  <si>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</si>
  <si>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</si>
  <si>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</si>
  <si>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</si>
  <si>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</si>
  <si>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</si>
  <si>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</si>
  <si>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</si>
  <si>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</si>
  <si>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</si>
  <si>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</si>
  <si>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</si>
  <si>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</si>
  <si>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</si>
  <si>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</si>
  <si>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</si>
  <si>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</si>
  <si>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</si>
  <si>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</si>
  <si>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</si>
  <si>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</si>
  <si>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</si>
  <si>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</si>
  <si>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</si>
  <si>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</si>
  <si>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</si>
  <si>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</si>
  <si>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</si>
  <si>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</si>
  <si>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</si>
  <si>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</si>
  <si>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</si>
  <si>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</si>
  <si>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</si>
  <si>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</si>
  <si>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</si>
  <si>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</si>
  <si>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</si>
  <si>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</si>
  <si>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</si>
  <si>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</si>
  <si>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</si>
  <si>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</si>
  <si>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</si>
  <si>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</si>
  <si>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</si>
  <si>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</si>
  <si>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</si>
  <si>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</si>
  <si>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</si>
  <si>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</si>
  <si>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</si>
  <si>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</si>
  <si>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</si>
  <si>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</si>
  <si>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</si>
  <si>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</si>
  <si>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</si>
  <si>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</si>
  <si>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</si>
  <si>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</si>
  <si>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</si>
  <si>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</si>
  <si>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</si>
  <si>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</si>
  <si>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</si>
  <si>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</si>
  <si>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</si>
  <si>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</si>
  <si>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</si>
  <si>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</si>
  <si>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</si>
  <si>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</si>
  <si>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</si>
  <si>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</si>
  <si>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</si>
  <si>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</si>
  <si>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</si>
  <si>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</si>
  <si>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</si>
  <si>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</si>
  <si>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</si>
  <si>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</si>
  <si>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</si>
  <si>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</si>
  <si>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</si>
  <si>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</si>
  <si>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</si>
  <si>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</si>
  <si>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</si>
  <si>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</si>
  <si>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</si>
  <si>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</si>
  <si>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</si>
  <si>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</si>
  <si>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</si>
  <si>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</si>
  <si>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</si>
  <si>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</si>
  <si>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</si>
  <si>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</si>
  <si>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</si>
  <si>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</si>
  <si>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</si>
  <si>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</si>
  <si>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</si>
  <si>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</si>
  <si>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</si>
  <si>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</si>
  <si>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</si>
  <si>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</si>
  <si>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</si>
  <si>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</si>
  <si>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</si>
  <si>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</si>
  <si>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</si>
  <si>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</si>
  <si>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</si>
  <si>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</si>
  <si>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</si>
  <si>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</si>
  <si>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</si>
  <si>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</si>
  <si>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</si>
  <si>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</si>
  <si>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</si>
  <si>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</si>
  <si>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</si>
  <si>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</si>
  <si>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</si>
  <si>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</si>
  <si>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</si>
  <si>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</si>
  <si>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</si>
  <si>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</si>
  <si>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</si>
  <si>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</si>
  <si>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</si>
  <si>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</si>
  <si>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</si>
  <si>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</si>
  <si>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</si>
  <si>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</si>
  <si>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</si>
  <si>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</si>
  <si>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</si>
  <si>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</si>
  <si>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</si>
  <si>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</si>
  <si>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</si>
  <si>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</si>
  <si>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</si>
  <si>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</si>
  <si>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</si>
  <si>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</si>
  <si>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</si>
  <si>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</si>
  <si>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</si>
  <si>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</si>
  <si>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</si>
  <si>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</si>
  <si>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</si>
  <si>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</si>
  <si>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</si>
  <si>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</si>
  <si>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</si>
  <si>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</si>
  <si>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</si>
  <si>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</si>
  <si>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</si>
  <si>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</si>
  <si>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</si>
  <si>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</si>
  <si>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</si>
  <si>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</si>
  <si>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</si>
  <si>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</si>
  <si>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</si>
  <si>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</si>
  <si>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</si>
  <si>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</si>
  <si>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</si>
  <si>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</si>
  <si>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</si>
  <si>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</si>
  <si>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</si>
  <si>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</si>
  <si>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</si>
  <si>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</si>
  <si>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</si>
  <si>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</si>
  <si>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</si>
  <si>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</si>
  <si>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</si>
  <si>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</si>
  <si>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</si>
  <si>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</si>
  <si>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</si>
  <si>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</si>
  <si>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</si>
  <si>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</si>
  <si>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</si>
  <si>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</si>
  <si>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</si>
  <si>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</si>
  <si>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</si>
  <si>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</si>
  <si>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</si>
  <si>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</si>
  <si>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</si>
  <si>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</si>
  <si>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</si>
  <si>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</si>
  <si>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</si>
  <si>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</si>
  <si>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</si>
  <si>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</si>
  <si>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</si>
  <si>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</si>
  <si>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</si>
  <si>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</si>
  <si>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</si>
  <si>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</si>
  <si>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</si>
  <si>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</si>
  <si>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</si>
  <si>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</si>
  <si>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</si>
  <si>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</si>
  <si>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</si>
  <si>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</si>
  <si>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</si>
  <si>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</si>
  <si>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</si>
  <si>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</si>
  <si>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</si>
  <si>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</si>
  <si>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</si>
  <si>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</si>
  <si>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</si>
  <si>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</si>
  <si>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</si>
  <si>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</si>
  <si>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</si>
  <si>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</si>
  <si>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</si>
  <si>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</si>
  <si>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</si>
  <si>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</si>
  <si>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</si>
  <si>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</si>
  <si>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</si>
  <si>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</si>
  <si>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</si>
  <si>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</si>
  <si>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</si>
  <si>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</si>
  <si>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</si>
  <si>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</si>
  <si>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</si>
  <si>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</si>
  <si>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</si>
  <si>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</si>
  <si>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</si>
  <si>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</si>
  <si>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</si>
  <si>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</si>
  <si>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</si>
  <si>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</si>
  <si>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</si>
  <si>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</si>
  <si>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</si>
  <si>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</si>
  <si>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</si>
  <si>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</si>
  <si>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</si>
  <si>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</si>
  <si>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</si>
  <si>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</si>
  <si>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</si>
  <si>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</si>
  <si>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</si>
  <si>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</si>
  <si>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</si>
  <si>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</si>
  <si>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</si>
  <si>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</si>
  <si>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</si>
  <si>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</si>
  <si>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</si>
  <si>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</si>
  <si>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</si>
  <si>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</si>
  <si>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</si>
  <si>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</si>
  <si>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</si>
  <si>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</si>
  <si>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</si>
  <si>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</si>
  <si>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</si>
  <si>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</si>
  <si>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</si>
  <si>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</si>
  <si>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</si>
  <si>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</si>
  <si>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</si>
  <si>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</si>
  <si>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</si>
  <si>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</si>
  <si>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</si>
  <si>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</si>
  <si>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</si>
  <si>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</si>
  <si>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</si>
  <si>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</si>
  <si>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</si>
  <si>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</si>
  <si>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</si>
  <si>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</si>
  <si>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</si>
  <si>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</si>
  <si>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</si>
  <si>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</si>
  <si>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</si>
  <si>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</si>
  <si>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</si>
  <si>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</si>
  <si>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</si>
  <si>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</si>
  <si>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</si>
  <si>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</si>
  <si>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</si>
  <si>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</si>
  <si>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</si>
  <si>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</si>
  <si>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</si>
  <si>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</si>
  <si>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</si>
  <si>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</si>
  <si>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</si>
  <si>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</si>
  <si>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</si>
  <si>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</si>
  <si>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</si>
  <si>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</si>
  <si>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</si>
  <si>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</si>
  <si>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</si>
  <si>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</si>
  <si>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</si>
  <si>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</si>
  <si>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</si>
  <si>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</si>
  <si>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</si>
  <si>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</si>
  <si>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</si>
  <si>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</si>
  <si>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</si>
  <si>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</si>
  <si>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</si>
  <si>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</si>
  <si>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</si>
  <si>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</si>
  <si>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</si>
  <si>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</si>
  <si>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</si>
  <si>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</si>
  <si>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</si>
  <si>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</si>
  <si>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</si>
  <si>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</si>
  <si>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</si>
  <si>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</si>
  <si>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</si>
  <si>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</si>
  <si>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</si>
  <si>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</si>
  <si>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</si>
  <si>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</si>
  <si>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</si>
  <si>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</si>
  <si>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</si>
  <si>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</si>
  <si>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</si>
  <si>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</si>
  <si>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</si>
  <si>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</si>
  <si>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</si>
  <si>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</si>
  <si>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</si>
  <si>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</si>
  <si>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</si>
  <si>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</si>
  <si>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</si>
  <si>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</si>
  <si>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</si>
  <si>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</si>
  <si>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</si>
  <si>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</si>
  <si>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</si>
  <si>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</si>
  <si>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</si>
  <si>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</si>
  <si>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</si>
  <si>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</si>
  <si>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</si>
  <si>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</si>
  <si>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</si>
  <si>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</si>
  <si>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</si>
  <si>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</si>
  <si>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</si>
  <si>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</si>
  <si>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</si>
  <si>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</si>
  <si>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</si>
  <si>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</si>
  <si>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</si>
  <si>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</si>
  <si>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</si>
  <si>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</si>
  <si>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</si>
  <si>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</si>
  <si>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</si>
  <si>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</si>
  <si>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</si>
  <si>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</si>
  <si>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</si>
  <si>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</si>
  <si>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</si>
  <si>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</si>
  <si>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</si>
  <si>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</si>
  <si>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</si>
  <si>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</si>
  <si>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</si>
  <si>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</si>
  <si>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</si>
  <si>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</si>
  <si>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</si>
  <si>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</si>
  <si>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</si>
  <si>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</si>
  <si>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</si>
  <si>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</si>
  <si>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</si>
  <si>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</si>
  <si>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</si>
  <si>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</si>
  <si>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</si>
  <si>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</si>
  <si>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</si>
  <si>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</si>
  <si>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</si>
  <si>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</si>
  <si>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</si>
  <si>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</si>
  <si>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</si>
  <si>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</si>
  <si>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</si>
  <si>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</si>
  <si>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</si>
  <si>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</si>
  <si>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</si>
  <si>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</si>
  <si>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</si>
  <si>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</si>
  <si>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</si>
  <si>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</si>
  <si>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</si>
  <si>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</si>
  <si>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</si>
  <si>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</si>
  <si>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</si>
  <si>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</si>
  <si>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</si>
  <si>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</si>
  <si>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</si>
  <si>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</si>
  <si>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</si>
  <si>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</si>
  <si>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</si>
  <si>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</si>
  <si>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</si>
  <si>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</si>
  <si>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</si>
  <si>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</si>
  <si>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</si>
  <si>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</si>
  <si>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</si>
  <si>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</si>
  <si>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</si>
  <si>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</si>
  <si>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</si>
  <si>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</si>
  <si>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</si>
  <si>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</si>
  <si>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</si>
  <si>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</si>
  <si>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</si>
  <si>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</si>
  <si>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</si>
  <si>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</si>
  <si>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</si>
  <si>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</si>
  <si>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</si>
  <si>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</si>
  <si>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</si>
  <si>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</si>
  <si>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</si>
  <si>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</si>
  <si>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</si>
  <si>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</si>
  <si>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</si>
  <si>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</si>
  <si>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</si>
  <si>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</si>
  <si>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</si>
  <si>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</si>
  <si>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</si>
  <si>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</si>
  <si>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</si>
  <si>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</si>
  <si>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</si>
  <si>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</si>
  <si>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</si>
  <si>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</si>
  <si>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</si>
  <si>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</si>
  <si>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</si>
  <si>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</si>
  <si>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</si>
  <si>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</si>
  <si>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</si>
  <si>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</si>
  <si>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</si>
  <si>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</si>
  <si>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</si>
  <si>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</si>
  <si>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</si>
  <si>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</si>
  <si>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</si>
  <si>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</si>
  <si>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</si>
  <si>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</si>
  <si>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</si>
  <si>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</si>
  <si>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</si>
  <si>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</si>
  <si>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</si>
  <si>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</si>
  <si>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</si>
  <si>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</si>
  <si>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</si>
  <si>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</si>
  <si>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</si>
  <si>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</si>
  <si>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</si>
  <si>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</si>
  <si>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</si>
  <si>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</si>
  <si>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</si>
  <si>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</si>
  <si>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</si>
  <si>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</si>
  <si>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</si>
  <si>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</si>
  <si>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</si>
  <si>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</si>
  <si>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</si>
  <si>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</si>
  <si>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</si>
  <si>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</si>
  <si>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</si>
  <si>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</si>
  <si>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</si>
  <si>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</si>
  <si>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</si>
  <si>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</si>
  <si>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</si>
  <si>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</si>
  <si>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</si>
  <si>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</si>
  <si>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</si>
  <si>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</si>
  <si>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</si>
  <si>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</si>
  <si>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</si>
  <si>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</si>
  <si>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</si>
  <si>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</si>
  <si>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</si>
  <si>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</si>
  <si>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</si>
  <si>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</si>
  <si>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</si>
  <si>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</si>
  <si>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</si>
  <si>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</si>
  <si>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</si>
  <si>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</si>
  <si>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</si>
  <si>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</si>
  <si>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</si>
  <si>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</si>
  <si>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</si>
  <si>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</si>
  <si>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</si>
  <si>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</si>
  <si>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</si>
  <si>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</si>
  <si>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</si>
  <si>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</si>
  <si>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</si>
  <si>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</si>
  <si>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</si>
  <si>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</si>
  <si>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</si>
  <si>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</si>
  <si>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</si>
  <si>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</si>
  <si>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</si>
  <si>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</si>
  <si>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</si>
  <si>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</si>
  <si>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</si>
  <si>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</si>
  <si>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</si>
  <si>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</si>
  <si>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</si>
  <si>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</si>
  <si>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</si>
  <si>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</si>
  <si>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</si>
  <si>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</si>
  <si>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</si>
  <si>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</si>
  <si>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</si>
  <si>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</si>
  <si>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</si>
  <si>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</si>
  <si>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</si>
  <si>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</si>
  <si>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</si>
  <si>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</si>
  <si>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</si>
  <si>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</si>
  <si>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</si>
  <si>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</si>
  <si>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</si>
  <si>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</si>
  <si>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</si>
  <si>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</si>
  <si>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</si>
  <si>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</si>
  <si>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</si>
  <si>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</si>
  <si>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</si>
  <si>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</si>
  <si>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</si>
  <si>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</si>
  <si>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</si>
  <si>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</si>
  <si>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</si>
  <si>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</si>
  <si>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</si>
  <si>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</si>
  <si>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</si>
  <si>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</si>
  <si>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</si>
  <si>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</si>
  <si>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</si>
  <si>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</si>
  <si>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</si>
  <si>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</si>
  <si>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</si>
  <si>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</si>
  <si>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</si>
  <si>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</si>
  <si>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</si>
  <si>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</si>
  <si>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</si>
  <si>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</si>
  <si>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</si>
  <si>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</si>
  <si>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</si>
  <si>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</si>
  <si>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</si>
  <si>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</si>
  <si>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</si>
  <si>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</si>
  <si>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</si>
  <si>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</si>
  <si>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</si>
  <si>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</si>
  <si>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</si>
  <si>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</si>
  <si>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</si>
  <si>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</si>
  <si>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</si>
  <si>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</si>
  <si>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</si>
  <si>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</si>
  <si>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</si>
  <si>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</si>
  <si>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</si>
  <si>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</si>
  <si>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</si>
  <si>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</si>
  <si>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</si>
  <si>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</si>
  <si>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</si>
  <si>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</si>
  <si>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</si>
  <si>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</si>
  <si>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</si>
  <si>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</si>
  <si>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</si>
  <si>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</si>
  <si>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</si>
  <si>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</si>
  <si>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</si>
  <si>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</si>
  <si>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</si>
  <si>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</si>
  <si>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</si>
  <si>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</si>
  <si>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</si>
  <si>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</si>
  <si>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</si>
  <si>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</si>
  <si>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</si>
  <si>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</si>
  <si>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</si>
  <si>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</si>
  <si>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</si>
  <si>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</si>
  <si>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</si>
  <si>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</si>
  <si>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</si>
  <si>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</si>
  <si>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</si>
  <si>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</si>
  <si>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</si>
  <si>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</si>
  <si>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</si>
  <si>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</si>
  <si>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</si>
  <si>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</si>
  <si>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</si>
  <si>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</si>
  <si>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</si>
  <si>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</si>
  <si>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</si>
  <si>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</si>
  <si>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</si>
  <si>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</si>
  <si>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</si>
  <si>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</si>
  <si>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</si>
  <si>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</si>
  <si>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</si>
  <si>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</si>
  <si>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</si>
  <si>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</si>
  <si>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</si>
  <si>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</si>
  <si>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</si>
  <si>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</si>
  <si>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</si>
  <si>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</si>
  <si>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</si>
  <si>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</si>
  <si>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</si>
  <si>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</si>
  <si>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</si>
  <si>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</si>
  <si>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</si>
  <si>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</si>
  <si>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</si>
  <si>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</si>
  <si>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</si>
  <si>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</si>
  <si>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</si>
  <si>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</si>
  <si>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</si>
  <si>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</si>
  <si>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</si>
  <si>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</si>
  <si>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</si>
  <si>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</si>
  <si>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</si>
  <si>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</si>
  <si>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</si>
  <si>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</si>
  <si>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</si>
  <si>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</si>
  <si>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</si>
  <si>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</si>
  <si>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</si>
  <si>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</si>
  <si>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</si>
  <si>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</si>
  <si>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</si>
  <si>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</si>
  <si>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</si>
  <si>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</si>
  <si>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</si>
  <si>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</si>
  <si>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</si>
  <si>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</si>
  <si>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</si>
  <si>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</si>
  <si>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</si>
  <si>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</si>
  <si>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</si>
  <si>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</si>
  <si>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</si>
  <si>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</si>
  <si>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</si>
  <si>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</si>
  <si>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</si>
  <si>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</si>
  <si>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</si>
  <si>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</si>
  <si>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</si>
  <si>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</si>
  <si>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</si>
  <si>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</si>
  <si>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</si>
  <si>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</si>
  <si>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</si>
  <si>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</si>
  <si>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</si>
  <si>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</si>
  <si>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</si>
  <si>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</si>
  <si>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</si>
  <si>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</si>
  <si>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</si>
  <si>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</si>
  <si>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</si>
  <si>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</si>
  <si>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</si>
  <si>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</si>
  <si>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</si>
  <si>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</si>
  <si>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</si>
  <si>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</si>
  <si>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</si>
  <si>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</si>
  <si>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</si>
  <si>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</si>
  <si>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</si>
  <si>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</si>
  <si>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</si>
  <si>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</si>
  <si>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</si>
  <si>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</si>
  <si>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</si>
  <si>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</si>
  <si>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</si>
  <si>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</si>
  <si>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</si>
  <si>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</si>
  <si>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</si>
  <si>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</si>
  <si>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</si>
  <si>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</si>
  <si>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</si>
  <si>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</si>
  <si>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</si>
  <si>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</si>
  <si>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</si>
  <si>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</si>
  <si>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</si>
  <si>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</si>
  <si>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</si>
  <si>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</si>
  <si>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</si>
  <si>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</si>
  <si>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</si>
  <si>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</si>
  <si>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</si>
  <si>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</si>
  <si>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</si>
  <si>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</si>
  <si>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</si>
  <si>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</si>
  <si>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</si>
  <si>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</si>
  <si>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</si>
  <si>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</si>
  <si>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</si>
  <si>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</si>
  <si>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</si>
  <si>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</si>
  <si>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</si>
  <si>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</si>
  <si>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</si>
  <si>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</si>
  <si>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</si>
  <si>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</si>
  <si>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</si>
  <si>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</si>
  <si>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</si>
  <si>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</si>
  <si>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</si>
  <si>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</si>
  <si>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</si>
  <si>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</si>
  <si>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</si>
  <si>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</si>
  <si>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</si>
  <si>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</si>
  <si>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</si>
  <si>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</si>
  <si>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</si>
  <si>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</si>
  <si>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</si>
  <si>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</si>
  <si>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</si>
  <si>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</si>
  <si>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</si>
  <si>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</si>
  <si>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</si>
  <si>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</si>
  <si>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</si>
  <si>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</si>
  <si>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</si>
  <si>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</si>
  <si>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</si>
  <si>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</si>
  <si>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</si>
  <si>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</si>
  <si>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</si>
  <si>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</si>
  <si>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</si>
  <si>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</si>
  <si>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</si>
  <si>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</si>
  <si>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</si>
  <si>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</si>
  <si>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</si>
  <si>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</si>
  <si>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</si>
  <si>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</si>
  <si>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</si>
  <si>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</si>
  <si>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</si>
  <si>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</si>
  <si>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</si>
  <si>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</si>
  <si>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</si>
  <si>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</si>
  <si>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</si>
  <si>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</si>
  <si>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</si>
  <si>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</si>
  <si>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</si>
  <si>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</si>
  <si>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</si>
  <si>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</si>
  <si>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</si>
  <si>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</si>
  <si>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</si>
  <si>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</si>
  <si>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</si>
  <si>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</si>
  <si>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</si>
  <si>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</si>
  <si>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</si>
  <si>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</si>
  <si>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</si>
  <si>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</si>
  <si>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</si>
  <si>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</si>
  <si>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</si>
  <si>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</si>
  <si>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</si>
  <si>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</si>
  <si>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</si>
  <si>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</si>
  <si>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</si>
  <si>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</si>
  <si>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</si>
  <si>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</si>
  <si>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</si>
  <si>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</si>
  <si>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</si>
  <si>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</si>
  <si>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</si>
  <si>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</si>
  <si>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</si>
  <si>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</si>
  <si>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</si>
  <si>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</si>
  <si>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</si>
  <si>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</si>
  <si>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</si>
  <si>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</si>
  <si>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</si>
  <si>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</si>
  <si>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</si>
  <si>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</si>
  <si>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</si>
  <si>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</si>
  <si>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</si>
  <si>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</si>
  <si>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</si>
  <si>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</si>
  <si>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</si>
  <si>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</si>
  <si>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</si>
  <si>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</si>
  <si>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</si>
  <si>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</si>
  <si>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</si>
  <si>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</si>
  <si>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</si>
  <si>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</si>
  <si>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</si>
  <si>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</si>
  <si>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</si>
  <si>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</si>
  <si>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</si>
  <si>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</si>
  <si>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</si>
  <si>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</si>
  <si>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</si>
  <si>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</si>
  <si>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</si>
  <si>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</si>
  <si>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</si>
  <si>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</si>
  <si>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</si>
  <si>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</si>
  <si>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</si>
  <si>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</si>
  <si>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</si>
  <si>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</si>
  <si>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</si>
  <si>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</si>
  <si>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</si>
  <si>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</si>
  <si>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</si>
  <si>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</si>
  <si>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</si>
  <si>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</si>
  <si>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</si>
  <si>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</si>
  <si>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</si>
  <si>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</si>
  <si>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</si>
  <si>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</si>
  <si>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</si>
  <si>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</si>
  <si>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</si>
  <si>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</si>
  <si>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</si>
  <si>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</si>
  <si>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</si>
  <si>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</si>
  <si>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</si>
  <si>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</si>
  <si>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</si>
  <si>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</si>
  <si>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</si>
  <si>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</si>
  <si>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</si>
  <si>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</si>
  <si>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</si>
  <si>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</si>
  <si>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</si>
  <si>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</si>
  <si>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</si>
  <si>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</si>
  <si>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</si>
  <si>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</si>
  <si>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</si>
  <si>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</si>
  <si>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</si>
  <si>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</si>
  <si>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</si>
  <si>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</si>
  <si>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</si>
  <si>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</si>
  <si>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</si>
  <si>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</si>
  <si>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</si>
  <si>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</si>
  <si>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</si>
  <si>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</si>
  <si>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</si>
  <si>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</si>
  <si>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</si>
  <si>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</si>
  <si>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</si>
  <si>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</si>
  <si>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</si>
  <si>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</si>
  <si>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</si>
  <si>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</si>
  <si>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</si>
  <si>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</si>
  <si>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</si>
  <si>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</si>
  <si>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</si>
  <si>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</si>
  <si>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</si>
  <si>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</si>
  <si>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</si>
  <si>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</si>
  <si>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</si>
  <si>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</si>
  <si>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</si>
  <si>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</si>
  <si>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</si>
  <si>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</si>
  <si>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</si>
  <si>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</si>
  <si>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</si>
  <si>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</si>
  <si>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</si>
  <si>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</si>
  <si>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</si>
  <si>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</si>
  <si>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</si>
  <si>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</si>
  <si>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</si>
  <si>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</si>
  <si>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</si>
  <si>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</si>
  <si>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</si>
  <si>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</si>
  <si>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</si>
  <si>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</si>
  <si>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</si>
  <si>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</si>
  <si>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</si>
  <si>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</si>
  <si>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</si>
  <si>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</si>
  <si>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</si>
  <si>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</si>
  <si>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</si>
  <si>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</si>
  <si>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</si>
  <si>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</si>
  <si>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</si>
  <si>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</si>
  <si>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</si>
  <si>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</si>
  <si>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</si>
  <si>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</si>
  <si>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</si>
  <si>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</si>
  <si>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</si>
  <si>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</si>
  <si>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</si>
  <si>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</si>
  <si>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</si>
  <si>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</si>
  <si>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</si>
  <si>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</si>
  <si>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</si>
  <si>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</si>
  <si>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</si>
  <si>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</si>
  <si>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</si>
  <si>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</si>
  <si>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</si>
  <si>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</si>
  <si>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</si>
  <si>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</si>
  <si>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</si>
  <si>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</si>
  <si>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</si>
  <si>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</si>
  <si>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</si>
  <si>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</si>
  <si>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</si>
  <si>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</si>
  <si>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</si>
  <si>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</si>
  <si>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</si>
  <si>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</si>
  <si>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</si>
  <si>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</si>
  <si>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</si>
  <si>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</si>
  <si>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</si>
  <si>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</si>
  <si>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</si>
  <si>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</si>
  <si>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</si>
  <si>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</si>
  <si>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</si>
  <si>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</si>
  <si>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</si>
  <si>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</si>
  <si>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</si>
  <si>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</si>
  <si>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</si>
  <si>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</si>
  <si>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</si>
  <si>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</si>
  <si>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</si>
  <si>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</si>
  <si>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</si>
  <si>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</si>
  <si>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</si>
  <si>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</si>
  <si>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</si>
  <si>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</si>
  <si>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</si>
  <si>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</si>
  <si>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</si>
  <si>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</si>
  <si>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</si>
  <si>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</si>
  <si>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</si>
  <si>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</si>
  <si>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</si>
  <si>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</si>
  <si>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</si>
  <si>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</si>
  <si>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</si>
  <si>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</si>
  <si>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</si>
  <si>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</si>
  <si>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</si>
  <si>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</si>
  <si>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</si>
  <si>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</si>
  <si>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</si>
  <si>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</si>
  <si>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</si>
  <si>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</si>
  <si>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</si>
  <si>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</si>
  <si>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</si>
  <si>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</si>
  <si>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</si>
  <si>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</si>
  <si>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</si>
  <si>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</si>
  <si>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</si>
  <si>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</si>
  <si>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</si>
  <si>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</si>
  <si>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</si>
  <si>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</si>
  <si>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</si>
  <si>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</si>
  <si>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</si>
  <si>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</si>
  <si>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</si>
  <si>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</si>
  <si>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</si>
  <si>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</si>
  <si>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</si>
  <si>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</si>
  <si>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</si>
  <si>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</si>
  <si>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</si>
  <si>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</si>
  <si>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</si>
  <si>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</si>
  <si>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</si>
  <si>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</si>
  <si>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</si>
  <si>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</si>
  <si>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</si>
  <si>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</si>
  <si>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</si>
  <si>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</si>
  <si>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</si>
  <si>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</si>
  <si>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</si>
  <si>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</si>
  <si>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</si>
  <si>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</si>
  <si>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</si>
  <si>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</si>
  <si>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</si>
  <si>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</si>
  <si>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</si>
  <si>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</si>
  <si>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</si>
  <si>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</si>
  <si>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</si>
  <si>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</si>
  <si>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</si>
  <si>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</si>
  <si>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</si>
  <si>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</si>
  <si>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</si>
  <si>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</si>
  <si>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</si>
  <si>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</si>
  <si>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</si>
  <si>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</si>
  <si>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</si>
  <si>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</si>
  <si>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</si>
  <si>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</si>
  <si>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</si>
  <si>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</si>
  <si>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</si>
  <si>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</si>
  <si>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</si>
  <si>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</si>
  <si>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</si>
  <si>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</si>
  <si>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</si>
  <si>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</si>
  <si>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</si>
  <si>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</si>
  <si>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</si>
  <si>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</si>
  <si>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</si>
  <si>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</si>
  <si>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</si>
  <si>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</si>
  <si>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</si>
  <si>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</si>
  <si>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</si>
  <si>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</si>
  <si>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</si>
  <si>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</si>
  <si>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</si>
  <si>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</si>
  <si>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</si>
  <si>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</si>
  <si>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</si>
  <si>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</si>
  <si>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</si>
  <si>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</si>
  <si>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</si>
  <si>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</si>
  <si>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</si>
  <si>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</si>
  <si>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</si>
  <si>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</si>
  <si>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</si>
  <si>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</si>
  <si>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</si>
  <si>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</si>
  <si>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</si>
  <si>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</si>
  <si>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</si>
  <si>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</si>
  <si>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</si>
  <si>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</si>
  <si>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</si>
  <si>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</si>
  <si>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</si>
  <si>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</si>
  <si>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</si>
  <si>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</si>
  <si>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</si>
  <si>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</si>
  <si>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</si>
  <si>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</si>
  <si>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</si>
  <si>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</si>
  <si>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</si>
  <si>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</si>
  <si>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</si>
  <si>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</si>
  <si>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</si>
  <si>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</si>
  <si>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</si>
  <si>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</si>
  <si>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</si>
  <si>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</si>
  <si>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</si>
  <si>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</si>
  <si>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</si>
  <si>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</si>
  <si>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</si>
  <si>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</si>
  <si>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</si>
  <si>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</si>
  <si>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</si>
  <si>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</si>
  <si>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</si>
  <si>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</si>
  <si>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</si>
  <si>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</si>
  <si>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</si>
  <si>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</si>
  <si>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</si>
  <si>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</si>
  <si>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</si>
  <si>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</si>
  <si>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</si>
  <si>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</si>
  <si>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</si>
  <si>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</si>
  <si>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</si>
  <si>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</si>
  <si>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</si>
  <si>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</si>
  <si>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</si>
  <si>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</si>
  <si>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</si>
  <si>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</si>
  <si>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</si>
  <si>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</si>
  <si>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</si>
  <si>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</si>
  <si>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</si>
  <si>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</si>
  <si>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</si>
  <si>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</si>
  <si>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</si>
  <si>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</si>
  <si>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</si>
  <si>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</si>
  <si>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</si>
  <si>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</si>
  <si>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</si>
  <si>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</si>
  <si>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</si>
  <si>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</si>
  <si>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</si>
  <si>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</si>
  <si>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</si>
  <si>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</si>
  <si>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</si>
  <si>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</si>
  <si>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</si>
  <si>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</si>
  <si>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</si>
  <si>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</si>
  <si>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</si>
  <si>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</si>
  <si>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</si>
  <si>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</si>
  <si>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</si>
  <si>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</si>
  <si>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</si>
  <si>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</si>
  <si>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</si>
  <si>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</si>
  <si>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</si>
  <si>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</si>
  <si>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</si>
  <si>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</si>
  <si>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</si>
  <si>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</si>
  <si>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</si>
  <si>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</si>
  <si>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</si>
  <si>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</si>
  <si>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</si>
  <si>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</si>
  <si>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</si>
  <si>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</si>
  <si>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</si>
  <si>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</si>
  <si>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</si>
  <si>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</si>
  <si>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</si>
  <si>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</si>
  <si>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</si>
  <si>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</si>
  <si>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</si>
  <si>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</si>
  <si>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</si>
  <si>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</si>
  <si>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</si>
  <si>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</si>
  <si>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</si>
  <si>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</si>
  <si>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</si>
  <si>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</si>
  <si>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</si>
  <si>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</si>
  <si>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</si>
  <si>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</si>
  <si>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</si>
  <si>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</si>
  <si>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</si>
  <si>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</si>
  <si>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</si>
  <si>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</si>
  <si>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</si>
  <si>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</si>
  <si>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</si>
  <si>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</si>
  <si>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</si>
  <si>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</si>
  <si>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</si>
  <si>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</si>
  <si>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</si>
  <si>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</si>
  <si>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</si>
  <si>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</si>
  <si>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</si>
  <si>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</si>
  <si>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</si>
  <si>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</si>
  <si>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</si>
  <si>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</si>
  <si>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</si>
  <si>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</si>
  <si>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</si>
  <si>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</si>
  <si>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</si>
  <si>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</si>
  <si>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</si>
  <si>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</si>
  <si>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</si>
  <si>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</si>
  <si>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</si>
  <si>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</si>
  <si>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</si>
  <si>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</si>
  <si>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</si>
  <si>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</si>
  <si>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</si>
  <si>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</si>
  <si>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</si>
  <si>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</si>
  <si>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</si>
  <si>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</si>
  <si>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</si>
  <si>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</si>
  <si>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</si>
  <si>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</si>
  <si>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</si>
  <si>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</si>
  <si>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</si>
  <si>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</si>
  <si>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</si>
  <si>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</si>
  <si>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</si>
  <si>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</si>
  <si>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</si>
  <si>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</si>
  <si>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</si>
  <si>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</si>
  <si>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</si>
  <si>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</si>
  <si>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</si>
  <si>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</si>
  <si>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</si>
  <si>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</si>
  <si>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</si>
  <si>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</si>
  <si>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</si>
  <si>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</si>
  <si>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</si>
  <si>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</si>
  <si>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</si>
  <si>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</si>
  <si>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</si>
  <si>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</si>
  <si>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</si>
  <si>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</si>
  <si>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</si>
  <si>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</si>
  <si>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</si>
  <si>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</si>
  <si>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</si>
  <si>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</si>
  <si>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</si>
  <si>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</si>
  <si>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</si>
  <si>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</si>
  <si>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</si>
  <si>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</si>
  <si>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</si>
  <si>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</si>
  <si>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</si>
  <si>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</si>
  <si>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</si>
  <si>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</si>
  <si>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</si>
  <si>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</si>
  <si>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</si>
  <si>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</si>
  <si>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</si>
  <si>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</si>
  <si>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</si>
  <si>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</si>
  <si>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</si>
  <si>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</si>
  <si>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</si>
  <si>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</si>
  <si>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</si>
  <si>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</si>
  <si>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</si>
  <si>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</si>
  <si>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</si>
  <si>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</si>
  <si>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</si>
  <si>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</si>
  <si>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</si>
  <si>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</si>
  <si>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</si>
  <si>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</si>
  <si>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</si>
  <si>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</si>
  <si>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</si>
  <si>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</si>
  <si>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</si>
  <si>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</si>
  <si>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</si>
  <si>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</si>
  <si>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</si>
  <si>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</si>
  <si>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</si>
  <si>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</si>
  <si>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</si>
  <si>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</si>
  <si>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</si>
  <si>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</si>
  <si>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</si>
  <si>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</si>
  <si>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</si>
  <si>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</si>
  <si>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</si>
  <si>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</si>
  <si>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</si>
  <si>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</si>
  <si>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</si>
  <si>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</si>
  <si>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</si>
  <si>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</si>
  <si>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</si>
  <si>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</si>
  <si>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</si>
  <si>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</si>
  <si>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</si>
  <si>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</si>
  <si>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</si>
  <si>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</si>
  <si>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</si>
  <si>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</si>
  <si>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</si>
  <si>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</si>
  <si>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</si>
  <si>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</si>
  <si>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</si>
  <si>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</si>
  <si>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</si>
  <si>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</si>
  <si>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</si>
  <si>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</si>
  <si>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</si>
  <si>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</si>
  <si>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</si>
  <si>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</si>
  <si>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</si>
  <si>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</si>
  <si>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</si>
  <si>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</si>
  <si>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</si>
  <si>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</si>
  <si>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</si>
  <si>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</si>
  <si>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</si>
  <si>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</si>
  <si>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</si>
  <si>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</si>
  <si>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</si>
  <si>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</si>
  <si>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</si>
  <si>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</si>
  <si>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</si>
  <si>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</si>
  <si>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</si>
  <si>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</si>
  <si>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</si>
  <si>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</si>
  <si>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</si>
  <si>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</si>
  <si>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</si>
  <si>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</si>
  <si>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</si>
  <si>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</si>
  <si>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</si>
  <si>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</si>
  <si>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</si>
  <si>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</si>
  <si>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</si>
  <si>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</si>
  <si>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</si>
  <si>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</si>
  <si>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</si>
  <si>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</si>
  <si>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</si>
  <si>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</si>
  <si>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</si>
  <si>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</si>
  <si>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</si>
  <si>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</si>
  <si>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</si>
  <si>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</si>
  <si>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</si>
  <si>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</si>
  <si>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</si>
  <si>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</si>
  <si>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</si>
  <si>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</si>
  <si>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</si>
  <si>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</si>
  <si>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</si>
  <si>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</si>
  <si>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</si>
  <si>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</si>
  <si>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</si>
  <si>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</si>
  <si>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</si>
  <si>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</si>
  <si>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</si>
  <si>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</si>
  <si>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</si>
  <si>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</si>
  <si>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</si>
  <si>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</si>
  <si>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</si>
  <si>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</si>
  <si>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</si>
  <si>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</si>
  <si>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</si>
  <si>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</si>
  <si>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</si>
  <si>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</si>
  <si>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</si>
  <si>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</si>
  <si>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</si>
  <si>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</si>
  <si>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</si>
  <si>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</si>
  <si>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</si>
  <si>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</si>
  <si>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</si>
  <si>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</si>
  <si>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</si>
  <si>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</si>
  <si>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</si>
  <si>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</si>
  <si>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</si>
  <si>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</si>
  <si>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</si>
  <si>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</si>
  <si>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</si>
  <si>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</si>
  <si>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</si>
  <si>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</si>
  <si>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</si>
  <si>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</si>
  <si>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</si>
  <si>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</si>
  <si>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</si>
  <si>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</si>
  <si>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</si>
  <si>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</si>
  <si>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</si>
  <si>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</si>
  <si>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</si>
  <si>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</si>
  <si>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</si>
  <si>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</si>
  <si>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</si>
  <si>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</si>
  <si>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</si>
  <si>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</si>
  <si>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</si>
  <si>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</si>
  <si>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</si>
  <si>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</si>
  <si>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</si>
  <si>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</si>
  <si>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</si>
  <si>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</si>
  <si>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</si>
  <si>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</si>
  <si>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</si>
  <si>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</si>
  <si>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</si>
  <si>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</si>
  <si>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</si>
  <si>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</si>
  <si>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</si>
  <si>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</si>
  <si>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</si>
  <si>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</si>
  <si>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</si>
  <si>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</si>
  <si>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</si>
  <si>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</si>
  <si>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</si>
  <si>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</si>
  <si>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</si>
  <si>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</si>
  <si>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</si>
  <si>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</si>
  <si>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</si>
  <si>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</si>
  <si>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</si>
  <si>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</si>
  <si>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</si>
  <si>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</si>
  <si>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</si>
  <si>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</si>
  <si>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</si>
  <si>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</si>
  <si>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</si>
  <si>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</si>
  <si>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</si>
  <si>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</si>
  <si>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</si>
  <si>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</si>
  <si>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</si>
  <si>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</si>
  <si>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</si>
  <si>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</si>
  <si>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</si>
  <si>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</si>
  <si>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</si>
  <si>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</si>
  <si>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</si>
  <si>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</si>
  <si>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</si>
  <si>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</si>
  <si>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</si>
  <si>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</si>
  <si>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</si>
  <si>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</si>
  <si>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</si>
  <si>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</si>
  <si>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</si>
  <si>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</si>
  <si>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</si>
  <si>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</si>
  <si>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</si>
  <si>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</si>
  <si>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</si>
  <si>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</si>
  <si>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</si>
  <si>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</si>
  <si>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</si>
  <si>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</si>
  <si>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</si>
  <si>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</si>
  <si>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</si>
  <si>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</si>
  <si>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</si>
  <si>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</si>
  <si>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</si>
  <si>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</si>
  <si>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</si>
  <si>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</si>
  <si>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</si>
  <si>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</si>
  <si>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</si>
  <si>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</si>
  <si>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</si>
  <si>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</si>
  <si>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</si>
  <si>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</si>
  <si>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</si>
  <si>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</si>
  <si>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</si>
  <si>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</si>
  <si>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</si>
  <si>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</si>
  <si>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</si>
  <si>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</si>
  <si>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</si>
  <si>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</si>
  <si>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</si>
  <si>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</si>
  <si>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</si>
  <si>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</si>
  <si>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</si>
  <si>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</si>
  <si>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</si>
  <si>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</si>
  <si>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</si>
  <si>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</si>
  <si>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</si>
  <si>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</si>
  <si>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</si>
  <si>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</si>
  <si>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</si>
  <si>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</si>
  <si>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</si>
  <si>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</si>
  <si>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</si>
  <si>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</si>
  <si>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</si>
  <si>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</si>
  <si>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</si>
  <si>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</si>
  <si>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</si>
  <si>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</si>
  <si>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</si>
  <si>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</si>
  <si>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</si>
  <si>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</si>
  <si>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</si>
  <si>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</si>
  <si>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</si>
  <si>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</si>
  <si>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</si>
  <si>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</si>
  <si>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</si>
  <si>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</si>
  <si>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</si>
  <si>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</si>
  <si>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</si>
  <si>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</si>
  <si>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</si>
  <si>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</si>
  <si>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</si>
  <si>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</si>
  <si>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</si>
  <si>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</si>
  <si>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</si>
  <si>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</si>
  <si>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</si>
  <si>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</si>
  <si>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</si>
  <si>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</si>
  <si>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</si>
  <si>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</si>
  <si>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</si>
  <si>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</si>
  <si>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</si>
  <si>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</si>
  <si>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</si>
  <si>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</si>
  <si>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</si>
  <si>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</si>
  <si>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</si>
  <si>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</si>
  <si>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</si>
  <si>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</si>
  <si>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</si>
  <si>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</si>
  <si>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</si>
  <si>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</si>
  <si>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</si>
  <si>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</si>
  <si>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</si>
  <si>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</si>
  <si>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</si>
  <si>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</si>
  <si>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</si>
  <si>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</si>
  <si>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</si>
  <si>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</si>
  <si>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</si>
  <si>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</si>
  <si>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</si>
  <si>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</si>
  <si>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</si>
  <si>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</si>
  <si>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</si>
  <si>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</si>
  <si>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</si>
  <si>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</si>
  <si>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</si>
  <si>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</si>
  <si>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</si>
  <si>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</si>
  <si>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</si>
  <si>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</si>
  <si>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</si>
  <si>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</si>
  <si>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</si>
  <si>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</si>
  <si>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</si>
  <si>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</si>
  <si>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</si>
  <si>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</si>
  <si>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</si>
  <si>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</si>
  <si>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</si>
  <si>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</si>
  <si>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</si>
  <si>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</si>
  <si>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</si>
  <si>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</si>
  <si>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</si>
  <si>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</si>
  <si>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</si>
  <si>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</si>
  <si>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</si>
  <si>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</si>
  <si>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</si>
  <si>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</si>
  <si>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</si>
  <si>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</si>
  <si>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</si>
  <si>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</si>
  <si>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</si>
  <si>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</si>
  <si>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</si>
  <si>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</si>
  <si>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</si>
  <si>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</si>
  <si>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</si>
  <si>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</si>
  <si>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</si>
  <si>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</si>
  <si>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</si>
  <si>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</si>
  <si>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</si>
  <si>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</si>
  <si>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</si>
  <si>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</si>
  <si>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</si>
  <si>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</si>
  <si>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</si>
  <si>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</si>
  <si>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</si>
  <si>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</si>
  <si>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</si>
  <si>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</si>
  <si>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</si>
  <si>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</si>
  <si>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</si>
  <si>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</si>
  <si>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</si>
  <si>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</si>
  <si>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</si>
  <si>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</si>
  <si>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</si>
  <si>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</si>
  <si>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</si>
  <si>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</si>
  <si>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</si>
  <si>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</si>
  <si>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</si>
  <si>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</si>
  <si>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</si>
  <si>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</si>
  <si>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</si>
  <si>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</si>
  <si>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</si>
  <si>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</si>
  <si>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</si>
  <si>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</si>
  <si>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</si>
  <si>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</si>
  <si>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</si>
  <si>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</si>
  <si>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</si>
  <si>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</si>
  <si>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</si>
  <si>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</si>
  <si>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</si>
  <si>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</si>
  <si>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</si>
  <si>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</si>
  <si>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</si>
  <si>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</si>
  <si>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</si>
  <si>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</si>
  <si>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</si>
  <si>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</si>
  <si>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</si>
  <si>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</si>
  <si>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</si>
  <si>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</si>
  <si>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</si>
  <si>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</si>
  <si>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</si>
  <si>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</si>
  <si>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</si>
  <si>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</si>
  <si>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</si>
  <si>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</si>
  <si>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</si>
  <si>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</si>
  <si>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</si>
  <si>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</si>
  <si>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</si>
  <si>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</si>
  <si>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</si>
  <si>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</si>
  <si>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</si>
  <si>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</si>
  <si>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</si>
  <si>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</si>
  <si>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</si>
  <si>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</si>
  <si>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</si>
  <si>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</si>
  <si>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</si>
  <si>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</si>
  <si>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</si>
  <si>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</si>
  <si>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</si>
  <si>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</si>
  <si>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</si>
  <si>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</si>
  <si>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</si>
  <si>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</si>
  <si>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</si>
  <si>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</si>
  <si>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</si>
  <si>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</si>
  <si>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</si>
  <si>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</si>
  <si>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</si>
  <si>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</si>
  <si>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</si>
  <si>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</si>
  <si>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</si>
  <si>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</si>
  <si>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</si>
  <si>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</si>
  <si>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</si>
  <si>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</si>
  <si>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</si>
  <si>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</si>
  <si>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</si>
  <si>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</si>
  <si>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</si>
  <si>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</si>
  <si>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</si>
  <si>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</si>
  <si>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</si>
  <si>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</si>
  <si>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</si>
  <si>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</si>
  <si>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</si>
  <si>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</si>
  <si>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</si>
  <si>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</si>
  <si>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</si>
  <si>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</si>
  <si>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</si>
  <si>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</si>
  <si>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</si>
  <si>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</si>
  <si>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</si>
  <si>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</si>
  <si>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</si>
  <si>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</si>
  <si>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</si>
  <si>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</si>
  <si>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</si>
  <si>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</si>
  <si>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</si>
  <si>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</si>
  <si>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</si>
  <si>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</si>
  <si>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</si>
  <si>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</si>
  <si>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</si>
  <si>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</si>
  <si>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</si>
  <si>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</si>
  <si>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</si>
  <si>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</si>
  <si>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</si>
  <si>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</si>
  <si>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</si>
  <si>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</si>
  <si>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</si>
  <si>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</si>
  <si>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</si>
  <si>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</si>
  <si>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</si>
  <si>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</si>
  <si>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</si>
  <si>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</si>
  <si>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</si>
  <si>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</si>
  <si>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</si>
  <si>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</si>
  <si>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</si>
  <si>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</si>
  <si>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</si>
  <si>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</si>
  <si>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</si>
  <si>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</si>
  <si>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</si>
  <si>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</si>
  <si>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</si>
  <si>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</si>
  <si>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</si>
  <si>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</si>
  <si>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</si>
  <si>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</si>
  <si>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</si>
  <si>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</si>
  <si>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</si>
  <si>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</si>
  <si>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</si>
  <si>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</si>
  <si>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</si>
  <si>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</si>
  <si>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</si>
  <si>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</si>
  <si>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</si>
  <si>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</si>
  <si>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</si>
  <si>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</si>
  <si>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</si>
  <si>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</si>
  <si>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</si>
  <si>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</si>
  <si>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</si>
  <si>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</si>
  <si>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</si>
  <si>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</si>
  <si>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</si>
  <si>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</si>
  <si>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</si>
  <si>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</si>
  <si>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</si>
  <si>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</si>
  <si>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</si>
  <si>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</si>
  <si>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</si>
  <si>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</si>
  <si>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</si>
  <si>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</si>
  <si>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</si>
  <si>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</si>
  <si>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</si>
  <si>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</si>
  <si>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</si>
  <si>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</si>
  <si>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</si>
  <si>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</si>
  <si>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</si>
  <si>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</si>
  <si>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</si>
  <si>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</si>
  <si>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</si>
  <si>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</si>
  <si>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</si>
  <si>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</si>
  <si>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</si>
  <si>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</si>
  <si>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</si>
  <si>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</si>
  <si>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</si>
  <si>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</si>
  <si>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</si>
  <si>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</si>
  <si>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</si>
  <si>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</si>
  <si>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</si>
  <si>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</si>
  <si>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</si>
  <si>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</si>
  <si>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</si>
  <si>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</si>
  <si>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</si>
  <si>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</si>
  <si>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</si>
  <si>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</si>
  <si>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</si>
  <si>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</si>
  <si>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</si>
  <si>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</si>
  <si>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</si>
  <si>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</si>
  <si>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</si>
  <si>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</si>
  <si>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</si>
  <si>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</si>
  <si>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</si>
  <si>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</si>
  <si>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</si>
  <si>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</si>
  <si>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</si>
  <si>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</si>
  <si>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</si>
  <si>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</si>
  <si>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</si>
  <si>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</si>
  <si>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</si>
  <si>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</si>
  <si>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</si>
  <si>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</si>
  <si>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</si>
  <si>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</si>
  <si>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</si>
  <si>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</si>
  <si>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</si>
  <si>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</si>
  <si>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</si>
  <si>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</si>
  <si>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</si>
  <si>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</si>
  <si>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</si>
  <si>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</si>
  <si>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</si>
  <si>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</si>
  <si>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</si>
  <si>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</si>
  <si>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</si>
  <si>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</si>
  <si>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</si>
  <si>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</si>
  <si>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</si>
  <si>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</si>
  <si>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</si>
  <si>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</si>
  <si>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</si>
  <si>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</si>
  <si>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</si>
  <si>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</si>
  <si>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</si>
  <si>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</si>
  <si>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</si>
  <si>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</si>
  <si>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</si>
  <si>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</si>
  <si>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</si>
  <si>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</si>
  <si>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</si>
  <si>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</si>
  <si>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</si>
  <si>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</si>
  <si>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</si>
  <si>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</si>
  <si>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</si>
  <si>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</si>
  <si>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</si>
  <si>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</si>
  <si>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</si>
  <si>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</si>
  <si>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</si>
  <si>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</si>
  <si>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</si>
  <si>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</si>
  <si>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</si>
  <si>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</si>
  <si>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</si>
  <si>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</si>
  <si>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</si>
  <si>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</si>
  <si>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</si>
  <si>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</si>
  <si>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</si>
  <si>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</si>
  <si>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</si>
  <si>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</si>
  <si>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</si>
  <si>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</si>
  <si>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</si>
  <si>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</si>
  <si>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</si>
  <si>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</si>
  <si>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</si>
  <si>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</si>
  <si>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</si>
  <si>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</si>
  <si>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</si>
  <si>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</si>
  <si>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</si>
  <si>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</si>
  <si>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</si>
  <si>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</si>
  <si>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</si>
  <si>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</si>
  <si>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</si>
  <si>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</si>
  <si>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</si>
  <si>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</si>
  <si>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</si>
  <si>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</si>
  <si>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</si>
  <si>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</si>
  <si>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</si>
  <si>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</si>
  <si>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</si>
  <si>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</si>
  <si>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</si>
  <si>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</si>
  <si>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</si>
  <si>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</si>
  <si>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</si>
  <si>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</si>
  <si>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</si>
  <si>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</si>
  <si>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</si>
  <si>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</si>
  <si>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</si>
  <si>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</si>
  <si>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</si>
  <si>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</si>
  <si>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</si>
  <si>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</si>
  <si>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</si>
  <si>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</si>
  <si>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</si>
  <si>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</si>
  <si>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</si>
  <si>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</si>
  <si>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</si>
  <si>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</si>
  <si>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</si>
  <si>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</si>
  <si>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</si>
  <si>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</si>
  <si>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</si>
  <si>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</si>
  <si>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</si>
  <si>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</si>
  <si>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</si>
  <si>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</si>
  <si>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</si>
  <si>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</si>
  <si>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</si>
  <si>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</si>
  <si>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</si>
  <si>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</si>
  <si>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</si>
  <si>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</si>
  <si>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</si>
  <si>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</si>
  <si>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</si>
  <si>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</si>
  <si>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</si>
  <si>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</si>
  <si>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</si>
  <si>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</si>
  <si>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</si>
  <si>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</si>
  <si>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</si>
  <si>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</si>
  <si>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</si>
  <si>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</si>
  <si>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</si>
  <si>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</si>
  <si>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</si>
  <si>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</si>
  <si>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</si>
  <si>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</si>
  <si>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</si>
  <si>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</si>
  <si>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</si>
  <si>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</si>
  <si>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</si>
  <si>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</si>
  <si>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</si>
  <si>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</si>
  <si>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</si>
  <si>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</si>
  <si>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</si>
  <si>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</si>
  <si>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</si>
  <si>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</si>
  <si>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</si>
  <si>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</si>
  <si>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</si>
  <si>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</si>
  <si>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</si>
  <si>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</si>
  <si>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</si>
  <si>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</si>
  <si>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</si>
  <si>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</si>
  <si>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</si>
  <si>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</si>
  <si>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</si>
  <si>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</si>
  <si>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</si>
  <si>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</si>
  <si>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</si>
  <si>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</si>
  <si>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</si>
  <si>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</si>
  <si>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</si>
  <si>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</si>
  <si>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</si>
  <si>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</si>
  <si>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</si>
  <si>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</si>
  <si>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</si>
  <si>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</si>
  <si>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</si>
  <si>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</si>
  <si>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</si>
  <si>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</si>
  <si>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</si>
  <si>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</si>
  <si>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</si>
  <si>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</si>
  <si>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</si>
  <si>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</si>
  <si>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</si>
  <si>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</si>
  <si>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</si>
  <si>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</si>
  <si>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</si>
  <si>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</si>
  <si>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</si>
  <si>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</si>
  <si>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</si>
  <si>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</si>
  <si>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</si>
  <si>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</si>
  <si>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</si>
  <si>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</si>
  <si>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</si>
  <si>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</si>
  <si>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</si>
  <si>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</si>
  <si>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</si>
  <si>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</si>
  <si>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</si>
  <si>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</si>
  <si>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</si>
  <si>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</si>
  <si>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</si>
  <si>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</si>
  <si>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</si>
  <si>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</si>
  <si>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</si>
  <si>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</si>
  <si>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</si>
  <si>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</si>
  <si>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</si>
  <si>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</si>
  <si>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</si>
  <si>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</si>
  <si>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</si>
  <si>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</si>
  <si>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</si>
  <si>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</si>
  <si>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</si>
  <si>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</si>
  <si>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</si>
  <si>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</si>
  <si>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</si>
  <si>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</si>
  <si>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</si>
  <si>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</si>
  <si>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</si>
  <si>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</si>
  <si>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</si>
  <si>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</si>
  <si>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</si>
  <si>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</si>
  <si>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</si>
  <si>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</si>
  <si>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</si>
  <si>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</si>
  <si>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</si>
  <si>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</si>
  <si>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</si>
  <si>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</si>
  <si>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</si>
  <si>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</si>
  <si>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</si>
  <si>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</si>
  <si>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</si>
  <si>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</si>
  <si>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</si>
  <si>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</si>
  <si>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</si>
  <si>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</si>
  <si>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</si>
  <si>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</si>
  <si>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</si>
  <si>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</si>
  <si>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</si>
  <si>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</si>
  <si>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</si>
  <si>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</si>
  <si>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</si>
  <si>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</si>
  <si>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</si>
  <si>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</si>
  <si>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</si>
  <si>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</si>
  <si>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</si>
  <si>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</si>
  <si>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</si>
  <si>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</si>
  <si>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</si>
  <si>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</si>
  <si>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</si>
  <si>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</si>
  <si>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</si>
  <si>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</si>
  <si>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</si>
  <si>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</si>
  <si>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</si>
  <si>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</si>
  <si>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</si>
  <si>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</si>
  <si>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</si>
  <si>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</si>
  <si>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</si>
  <si>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</si>
  <si>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</si>
  <si>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</si>
  <si>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</si>
  <si>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</si>
  <si>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</si>
  <si>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</si>
  <si>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</si>
  <si>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</si>
  <si>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</si>
  <si>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</si>
  <si>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</si>
  <si>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</si>
  <si>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</si>
  <si>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</si>
  <si>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</si>
  <si>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</si>
  <si>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</si>
  <si>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</si>
  <si>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</si>
  <si>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</si>
  <si>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</si>
  <si>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</si>
  <si>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</si>
  <si>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</si>
  <si>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</si>
  <si>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</si>
  <si>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</si>
  <si>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</si>
  <si>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</si>
  <si>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</si>
  <si>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</si>
  <si>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</si>
  <si>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</si>
  <si>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</si>
  <si>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</si>
  <si>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</si>
  <si>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</si>
  <si>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</si>
  <si>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</si>
  <si>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</si>
  <si>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</si>
  <si>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</si>
  <si>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</si>
  <si>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</si>
  <si>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</si>
  <si>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</si>
  <si>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</si>
  <si>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</si>
  <si>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</si>
  <si>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</si>
  <si>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</si>
  <si>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</si>
  <si>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</si>
  <si>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</si>
  <si>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</si>
  <si>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</si>
  <si>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</si>
  <si>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</si>
  <si>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</si>
  <si>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</si>
  <si>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</si>
  <si>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</si>
  <si>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</si>
  <si>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</si>
  <si>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</si>
  <si>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</si>
  <si>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</si>
  <si>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</si>
  <si>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</si>
  <si>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</si>
  <si>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</si>
  <si>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</si>
  <si>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</si>
  <si>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</si>
  <si>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</si>
  <si>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</si>
  <si>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</si>
  <si>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</si>
  <si>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</si>
  <si>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</si>
  <si>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</si>
  <si>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</si>
  <si>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</si>
  <si>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</si>
  <si>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</si>
  <si>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</si>
  <si>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</si>
  <si>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</si>
  <si>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</si>
  <si>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</si>
  <si>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</si>
  <si>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</si>
  <si>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</si>
  <si>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</si>
  <si>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</si>
  <si>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</si>
  <si>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</si>
  <si>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</si>
  <si>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</si>
  <si>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</si>
  <si>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</si>
  <si>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</si>
  <si>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</si>
  <si>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</si>
  <si>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</si>
  <si>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</si>
  <si>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</si>
  <si>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</si>
  <si>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</si>
  <si>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</si>
  <si>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</si>
  <si>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</si>
  <si>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</si>
  <si>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</si>
  <si>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</si>
  <si>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</si>
  <si>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</si>
  <si>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</si>
  <si>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</si>
  <si>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</si>
  <si>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</si>
  <si>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</si>
  <si>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</si>
  <si>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</si>
  <si>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</si>
  <si>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</si>
  <si>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</si>
  <si>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</si>
  <si>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</si>
  <si>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</si>
  <si>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</si>
  <si>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</si>
  <si>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</si>
  <si>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</si>
  <si>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</si>
  <si>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</si>
  <si>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</si>
  <si>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</si>
  <si>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</si>
  <si>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</si>
  <si>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</si>
  <si>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</si>
  <si>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</si>
  <si>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</si>
  <si>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</si>
  <si>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</si>
  <si>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</si>
  <si>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</si>
  <si>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</si>
  <si>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</si>
  <si>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</si>
  <si>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</si>
  <si>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</si>
  <si>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</si>
  <si>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</si>
  <si>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</si>
  <si>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</si>
  <si>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</si>
  <si>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</si>
  <si>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</si>
  <si>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</si>
  <si>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</si>
  <si>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</si>
  <si>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</si>
  <si>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</si>
  <si>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</si>
  <si>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</si>
  <si>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</si>
  <si>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</si>
  <si>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</si>
  <si>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</si>
  <si>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</si>
  <si>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</si>
  <si>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</si>
  <si>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</si>
  <si>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</si>
  <si>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</si>
  <si>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</si>
  <si>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</si>
  <si>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</si>
  <si>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</si>
  <si>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</si>
  <si>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</si>
  <si>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</si>
  <si>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</si>
  <si>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</si>
  <si>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</si>
  <si>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</si>
  <si>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</si>
  <si>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</si>
  <si>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</si>
  <si>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</si>
  <si>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</si>
  <si>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</si>
  <si>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</si>
  <si>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</si>
  <si>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</si>
  <si>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</si>
  <si>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</si>
  <si>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</si>
  <si>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</si>
  <si>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</si>
  <si>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</si>
  <si>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</si>
  <si>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</si>
  <si>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</si>
  <si>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</si>
  <si>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</si>
  <si>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</si>
  <si>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</si>
  <si>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</si>
  <si>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</si>
  <si>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</si>
  <si>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</si>
  <si>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</si>
  <si>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</si>
  <si>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</si>
  <si>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</si>
  <si>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</si>
  <si>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</si>
  <si>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</si>
  <si>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</si>
  <si>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</si>
  <si>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</si>
  <si>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</si>
  <si>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</si>
  <si>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</si>
  <si>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</si>
  <si>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</si>
  <si>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</si>
  <si>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</si>
  <si>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</si>
  <si>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</si>
  <si>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</si>
  <si>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</si>
  <si>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</si>
  <si>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</si>
  <si>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</si>
  <si>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</si>
  <si>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</si>
  <si>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</si>
  <si>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</si>
  <si>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</si>
  <si>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</si>
  <si>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</si>
  <si>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</si>
  <si>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</si>
  <si>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</si>
  <si>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</si>
  <si>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</si>
  <si>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</si>
  <si>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</si>
  <si>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</si>
  <si>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</si>
  <si>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</si>
  <si>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</si>
  <si>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</si>
  <si>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</si>
  <si>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</si>
  <si>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</si>
  <si>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</si>
  <si>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</si>
  <si>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</si>
  <si>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</si>
  <si>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</si>
  <si>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</si>
  <si>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</si>
  <si>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</si>
  <si>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</si>
  <si>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</si>
  <si>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</si>
  <si>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</si>
  <si>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</si>
  <si>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</si>
  <si>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</si>
  <si>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</si>
  <si>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</si>
  <si>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</si>
  <si>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</si>
  <si>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</si>
  <si>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</si>
  <si>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</si>
  <si>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</si>
  <si>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</si>
  <si>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</si>
  <si>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</si>
  <si>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</si>
  <si>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</si>
  <si>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</si>
  <si>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</si>
  <si>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</si>
  <si>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</si>
  <si>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</si>
  <si>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</si>
  <si>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</si>
  <si>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</si>
  <si>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</si>
  <si>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</si>
  <si>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</si>
  <si>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</si>
  <si>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</si>
  <si>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</si>
  <si>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</si>
  <si>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</si>
  <si>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</si>
  <si>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</si>
  <si>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</si>
  <si>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</si>
  <si>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</si>
  <si>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</si>
  <si>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</si>
  <si>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</si>
  <si>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</si>
  <si>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</si>
  <si>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</si>
  <si>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</si>
  <si>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</si>
  <si>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</si>
  <si>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</si>
  <si>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</si>
  <si>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</si>
  <si>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</si>
  <si>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</si>
  <si>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</si>
  <si>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</si>
  <si>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</si>
  <si>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</si>
  <si>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</si>
  <si>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</si>
  <si>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</si>
  <si>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</si>
  <si>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</si>
  <si>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</si>
  <si>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</si>
  <si>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</si>
  <si>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</si>
  <si>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</si>
  <si>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</si>
  <si>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</si>
  <si>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</si>
  <si>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</si>
  <si>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</si>
  <si>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</si>
  <si>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</si>
  <si>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</si>
  <si>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</si>
  <si>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</si>
  <si>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</si>
  <si>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</si>
  <si>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</si>
  <si>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</si>
  <si>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</si>
  <si>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</si>
  <si>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</si>
  <si>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</si>
  <si>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</si>
  <si>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</si>
  <si>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</si>
  <si>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</si>
  <si>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</si>
  <si>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</si>
  <si>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</si>
  <si>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</si>
  <si>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</si>
  <si>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</si>
  <si>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</si>
  <si>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</si>
  <si>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</si>
  <si>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</si>
  <si>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</si>
  <si>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</si>
  <si>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</si>
  <si>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</si>
  <si>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</si>
  <si>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</si>
  <si>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</si>
  <si>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</si>
  <si>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</si>
  <si>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</si>
  <si>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</si>
  <si>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</si>
  <si>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</si>
  <si>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</si>
  <si>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</si>
  <si>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</si>
  <si>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</si>
  <si>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</si>
  <si>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</si>
  <si>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</si>
  <si>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</si>
  <si>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</si>
  <si>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</si>
  <si>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</si>
  <si>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</si>
  <si>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</si>
  <si>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</si>
  <si>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</si>
  <si>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</si>
  <si>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</si>
  <si>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</si>
  <si>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</si>
  <si>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</si>
  <si>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</si>
  <si>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</si>
  <si>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</si>
  <si>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</si>
  <si>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</si>
  <si>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</si>
  <si>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</si>
  <si>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</si>
  <si>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</si>
  <si>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</si>
  <si>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</si>
  <si>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</si>
  <si>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</si>
  <si>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</si>
  <si>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</si>
  <si>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</si>
  <si>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</si>
  <si>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</si>
  <si>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</si>
  <si>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</si>
  <si>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</si>
  <si>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</si>
  <si>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</si>
  <si>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</si>
  <si>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</si>
  <si>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</si>
  <si>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</si>
  <si>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</si>
  <si>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</si>
  <si>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</si>
  <si>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</si>
  <si>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</si>
  <si>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</si>
  <si>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</si>
  <si>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</si>
  <si>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</si>
  <si>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</si>
  <si>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</si>
  <si>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</si>
  <si>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</si>
  <si>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</si>
  <si>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</si>
  <si>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</si>
  <si>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</si>
  <si>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</si>
  <si>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</si>
  <si>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</si>
  <si>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</si>
  <si>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</si>
  <si>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</si>
  <si>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</si>
  <si>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</si>
  <si>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</si>
  <si>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</si>
  <si>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</si>
  <si>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</si>
  <si>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</si>
  <si>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</si>
  <si>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</si>
  <si>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</si>
  <si>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</si>
  <si>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</si>
  <si>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</si>
  <si>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</si>
  <si>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</si>
  <si>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</si>
  <si>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</si>
  <si>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</si>
  <si>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</si>
  <si>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</si>
  <si>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</si>
  <si>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</si>
  <si>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</si>
  <si>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</si>
  <si>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</si>
  <si>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</si>
  <si>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</si>
  <si>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</si>
  <si>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</si>
  <si>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</si>
  <si>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</si>
  <si>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</si>
  <si>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</si>
  <si>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</si>
  <si>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</si>
  <si>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</si>
  <si>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</si>
  <si>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</si>
  <si>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</si>
  <si>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</si>
  <si>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</si>
  <si>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</si>
  <si>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</si>
  <si>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</si>
  <si>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</si>
  <si>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</si>
  <si>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</si>
  <si>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</si>
  <si>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</si>
  <si>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</si>
  <si>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</si>
  <si>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</si>
  <si>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</si>
  <si>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</si>
  <si>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</si>
  <si>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</si>
  <si>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</si>
  <si>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</si>
  <si>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</si>
  <si>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</si>
  <si>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</si>
  <si>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</si>
  <si>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</si>
  <si>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</si>
  <si>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</si>
  <si>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</si>
  <si>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</si>
  <si>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</si>
  <si>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</si>
  <si>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</si>
  <si>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</si>
  <si>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</si>
  <si>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</si>
  <si>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</si>
  <si>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</si>
  <si>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</si>
  <si>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</si>
  <si>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</si>
  <si>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</si>
  <si>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</si>
  <si>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</si>
  <si>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</si>
  <si>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</si>
  <si>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</si>
  <si>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</si>
  <si>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</si>
  <si>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</si>
  <si>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</si>
  <si>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</si>
  <si>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</si>
  <si>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</si>
  <si>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</si>
  <si>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</si>
  <si>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</si>
  <si>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</si>
  <si>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</si>
  <si>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</si>
  <si>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</si>
  <si>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</si>
  <si>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</si>
  <si>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</si>
  <si>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</si>
  <si>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</si>
  <si>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</si>
  <si>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</si>
  <si>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</si>
  <si>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</si>
  <si>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</si>
  <si>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</si>
  <si>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</si>
  <si>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</si>
  <si>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</si>
  <si>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</si>
  <si>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</si>
  <si>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</si>
  <si>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</si>
  <si>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</si>
  <si>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</si>
  <si>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</si>
  <si>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</si>
  <si>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</si>
  <si>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</si>
  <si>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</si>
  <si>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</si>
  <si>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</si>
  <si>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</si>
  <si>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</si>
  <si>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</si>
  <si>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</si>
  <si>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</si>
  <si>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</si>
  <si>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</si>
  <si>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</si>
  <si>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</si>
  <si>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</si>
  <si>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</si>
  <si>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</si>
  <si>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</si>
  <si>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</si>
  <si>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</si>
  <si>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</si>
  <si>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</si>
  <si>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</si>
  <si>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</si>
  <si>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</si>
  <si>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</si>
  <si>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</si>
  <si>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</si>
  <si>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</si>
  <si>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</si>
  <si>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</si>
  <si>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</si>
  <si>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</si>
  <si>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</si>
  <si>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</si>
  <si>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</si>
  <si>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</si>
  <si>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</si>
  <si>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</si>
  <si>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</si>
  <si>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</si>
  <si>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</si>
  <si>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</si>
  <si>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</si>
  <si>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</si>
  <si>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</si>
  <si>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</si>
  <si>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</si>
  <si>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</si>
  <si>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</si>
  <si>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</si>
  <si>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</si>
  <si>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</si>
  <si>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</si>
  <si>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</si>
  <si>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</si>
  <si>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</si>
  <si>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</si>
  <si>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</si>
  <si>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</si>
  <si>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</si>
  <si>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</si>
  <si>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</si>
  <si>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</si>
  <si>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</si>
  <si>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</si>
  <si>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</si>
  <si>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</si>
  <si>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</si>
  <si>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</si>
  <si>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</si>
  <si>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</si>
  <si>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</si>
  <si>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</si>
  <si>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</si>
  <si>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</si>
  <si>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</si>
  <si>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</si>
  <si>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</si>
  <si>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</si>
  <si>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</si>
  <si>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</si>
  <si>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</si>
  <si>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</si>
  <si>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</si>
  <si>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</si>
  <si>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</si>
  <si>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</si>
  <si>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</si>
  <si>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</si>
  <si>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</si>
  <si>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</si>
  <si>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</si>
  <si>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</si>
  <si>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</si>
  <si>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</si>
  <si>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</si>
  <si>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</si>
  <si>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</si>
  <si>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</si>
  <si>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</si>
  <si>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</si>
  <si>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</si>
  <si>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</si>
  <si>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</si>
  <si>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</si>
  <si>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</si>
  <si>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</si>
  <si>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</si>
  <si>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</si>
  <si>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</si>
  <si>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</si>
  <si>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</si>
  <si>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</si>
  <si>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</si>
  <si>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</si>
  <si>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</si>
  <si>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</si>
  <si>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</si>
  <si>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</si>
  <si>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</si>
  <si>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</si>
  <si>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</si>
  <si>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</si>
  <si>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</si>
  <si>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</si>
  <si>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</si>
  <si>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</si>
  <si>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</si>
  <si>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</si>
  <si>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</si>
  <si>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</si>
  <si>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</si>
  <si>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</si>
  <si>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</si>
  <si>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</si>
  <si>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</si>
  <si>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</si>
  <si>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</si>
  <si>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</si>
  <si>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</si>
  <si>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</si>
  <si>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</si>
  <si>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</si>
  <si>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</si>
  <si>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</si>
  <si>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</si>
  <si>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</si>
  <si>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</si>
  <si>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</si>
  <si>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</si>
  <si>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</si>
  <si>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</si>
  <si>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</si>
  <si>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</si>
  <si>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</si>
  <si>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</si>
  <si>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</si>
  <si>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</si>
  <si>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</si>
  <si>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</si>
  <si>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</si>
  <si>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</si>
  <si>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</si>
  <si>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</si>
  <si>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</si>
  <si>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</si>
  <si>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</si>
  <si>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</si>
  <si>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</si>
  <si>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</si>
  <si>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</si>
  <si>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</si>
  <si>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</si>
  <si>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</si>
  <si>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</si>
  <si>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</si>
  <si>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</si>
  <si>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</si>
  <si>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</si>
  <si>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</si>
  <si>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</si>
  <si>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</si>
  <si>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</si>
  <si>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</si>
  <si>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</si>
  <si>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</si>
  <si>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</si>
  <si>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</si>
  <si>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</si>
  <si>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</si>
  <si>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</si>
  <si>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</si>
  <si>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</si>
  <si>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</si>
  <si>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</si>
  <si>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</si>
  <si>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</si>
  <si>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</si>
  <si>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</si>
  <si>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</si>
  <si>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</si>
  <si>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</si>
  <si>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</si>
  <si>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</si>
  <si>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</si>
  <si>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</si>
  <si>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</si>
  <si>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</si>
  <si>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</si>
  <si>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</si>
  <si>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</si>
  <si>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</si>
  <si>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</si>
  <si>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</si>
  <si>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</si>
  <si>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</si>
  <si>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</si>
  <si>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</si>
  <si>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</si>
  <si>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</si>
  <si>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</si>
  <si>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</si>
  <si>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</si>
  <si>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</si>
  <si>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</si>
  <si>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</si>
  <si>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</si>
  <si>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</si>
  <si>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</si>
  <si>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</si>
  <si>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</si>
  <si>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</si>
  <si>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</si>
  <si>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</si>
  <si>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</si>
  <si>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</si>
  <si>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</si>
  <si>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</si>
  <si>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</si>
  <si>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</si>
  <si>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</si>
  <si>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</si>
  <si>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</si>
  <si>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</si>
  <si>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</si>
  <si>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</si>
  <si>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</si>
  <si>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</si>
  <si>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</si>
  <si>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</si>
  <si>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</si>
  <si>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</si>
  <si>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</si>
  <si>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</si>
  <si>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</si>
  <si>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</si>
  <si>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</si>
  <si>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</si>
  <si>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</si>
  <si>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</si>
  <si>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</si>
  <si>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</si>
  <si>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</si>
  <si>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</si>
  <si>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</si>
  <si>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</si>
  <si>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</si>
  <si>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</si>
  <si>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</si>
  <si>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</si>
  <si>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</si>
  <si>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</si>
  <si>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</si>
  <si>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</si>
  <si>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</si>
  <si>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</si>
  <si>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</si>
  <si>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</si>
  <si>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</si>
  <si>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</si>
  <si>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</si>
  <si>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</si>
  <si>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</si>
  <si>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</si>
  <si>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</si>
  <si>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</si>
  <si>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</si>
  <si>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</si>
  <si>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</si>
  <si>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</si>
  <si>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</si>
  <si>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</si>
  <si>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</si>
  <si>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</si>
  <si>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</si>
  <si>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</si>
  <si>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</si>
  <si>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</si>
  <si>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</si>
  <si>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</si>
  <si>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</si>
  <si>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</si>
  <si>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</si>
  <si>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</si>
  <si>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</si>
  <si>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</si>
  <si>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</si>
  <si>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</si>
  <si>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</si>
  <si>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</si>
  <si>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</si>
  <si>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</si>
  <si>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</si>
  <si>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</si>
  <si>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</si>
  <si>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</si>
  <si>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</si>
  <si>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</si>
  <si>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</si>
  <si>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</si>
  <si>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</si>
  <si>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</si>
  <si>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</si>
  <si>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</si>
  <si>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</si>
  <si>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</si>
  <si>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</si>
  <si>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</si>
  <si>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</si>
  <si>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</si>
  <si>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</si>
  <si>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</si>
  <si>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</si>
  <si>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</si>
  <si>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</si>
  <si>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</si>
  <si>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</si>
  <si>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</si>
  <si>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</si>
  <si>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</si>
  <si>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</si>
  <si>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</si>
  <si>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</si>
  <si>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</si>
  <si>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</si>
  <si>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</si>
  <si>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</si>
  <si>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</si>
  <si>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</si>
  <si>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</si>
  <si>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</si>
  <si>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</si>
  <si>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</si>
  <si>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</si>
  <si>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</si>
  <si>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</si>
  <si>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</si>
  <si>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</si>
  <si>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</si>
  <si>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</si>
  <si>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</si>
  <si>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</si>
  <si>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</si>
  <si>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</si>
  <si>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</si>
  <si>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</si>
  <si>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</si>
  <si>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</si>
  <si>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</si>
  <si>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</si>
  <si>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</si>
  <si>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</si>
  <si>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</si>
  <si>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</si>
  <si>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</si>
  <si>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</si>
  <si>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</si>
  <si>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</si>
  <si>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</si>
  <si>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</si>
  <si>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</si>
  <si>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</si>
  <si>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</si>
  <si>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</si>
  <si>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</si>
  <si>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</si>
  <si>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</si>
  <si>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</si>
  <si>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</si>
  <si>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</si>
  <si>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</si>
  <si>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</si>
  <si>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</si>
  <si>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</si>
  <si>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</si>
  <si>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</si>
  <si>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</si>
  <si>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</si>
  <si>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</si>
  <si>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</si>
  <si>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</si>
  <si>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</si>
  <si>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</si>
  <si>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</si>
  <si>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</si>
  <si>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</si>
  <si>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</si>
  <si>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</si>
  <si>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</si>
  <si>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</si>
  <si>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</si>
  <si>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</si>
  <si>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</si>
  <si>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</si>
  <si>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</si>
  <si>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</si>
  <si>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</si>
  <si>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</si>
  <si>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</si>
  <si>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</si>
  <si>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</si>
  <si>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</si>
  <si>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</si>
  <si>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</si>
  <si>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</si>
  <si>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</si>
  <si>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</si>
  <si>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</si>
  <si>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</si>
  <si>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</si>
  <si>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</si>
  <si>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</si>
  <si>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</si>
  <si>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</si>
  <si>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</si>
  <si>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</si>
  <si>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</si>
  <si>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</si>
  <si>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</si>
  <si>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</si>
  <si>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</si>
  <si>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</si>
  <si>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</si>
  <si>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</si>
  <si>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</si>
  <si>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</si>
  <si>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</si>
  <si>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</si>
  <si>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</si>
  <si>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</si>
  <si>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</si>
  <si>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</si>
  <si>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</si>
  <si>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</si>
  <si>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</si>
  <si>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</si>
  <si>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</si>
  <si>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</si>
  <si>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</si>
  <si>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</si>
  <si>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</si>
  <si>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</si>
  <si>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</si>
  <si>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</si>
  <si>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</si>
  <si>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</si>
  <si>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</si>
  <si>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</si>
  <si>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</si>
  <si>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</si>
  <si>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</si>
  <si>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</si>
  <si>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</si>
  <si>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</si>
  <si>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</si>
  <si>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</si>
  <si>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</si>
  <si>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</si>
  <si>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</si>
  <si>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</si>
  <si>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</si>
  <si>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</si>
  <si>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</si>
  <si>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</si>
  <si>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</si>
  <si>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</si>
  <si>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</si>
  <si>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</si>
  <si>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</si>
  <si>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</si>
  <si>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</si>
  <si>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</si>
  <si>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</si>
  <si>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</si>
  <si>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</si>
  <si>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</si>
  <si>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</si>
  <si>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</si>
  <si>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</si>
  <si>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</si>
  <si>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</si>
  <si>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</si>
  <si>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</si>
  <si>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</si>
  <si>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</si>
  <si>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</si>
  <si>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</si>
  <si>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</si>
  <si>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</si>
  <si>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</si>
  <si>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</si>
  <si>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</si>
  <si>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</si>
  <si>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</si>
  <si>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</si>
  <si>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</si>
  <si>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</si>
  <si>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</si>
  <si>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</si>
  <si>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</si>
  <si>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</si>
  <si>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</si>
  <si>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</si>
  <si>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</si>
  <si>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</si>
  <si>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</si>
  <si>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</si>
  <si>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</si>
  <si>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</si>
  <si>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</si>
  <si>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</si>
  <si>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</si>
  <si>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</si>
  <si>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</si>
  <si>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</si>
  <si>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</si>
  <si>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</si>
  <si>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</si>
  <si>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</si>
  <si>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</si>
  <si>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</si>
  <si>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</si>
  <si>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</si>
  <si>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</si>
  <si>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</si>
  <si>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</si>
  <si>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</si>
  <si>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</si>
  <si>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</si>
  <si>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</si>
  <si>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</si>
  <si>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</si>
  <si>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</si>
  <si>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</si>
  <si>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</si>
  <si>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</si>
  <si>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</si>
  <si>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</si>
  <si>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</si>
  <si>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</si>
  <si>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</si>
  <si>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</si>
  <si>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</si>
  <si>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</si>
  <si>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</si>
  <si>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</si>
  <si>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</si>
  <si>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</si>
  <si>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</si>
  <si>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</si>
  <si>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</si>
  <si>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</si>
  <si>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</si>
  <si>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</si>
  <si>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</si>
  <si>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</si>
  <si>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</si>
  <si>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</si>
  <si>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</si>
  <si>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</si>
  <si>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</si>
  <si>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</si>
  <si>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</si>
  <si>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</si>
  <si>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</si>
  <si>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</si>
  <si>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</si>
  <si>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</si>
  <si>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</si>
  <si>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</si>
  <si>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</si>
  <si>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</si>
  <si>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</si>
  <si>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</si>
  <si>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</si>
  <si>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</si>
  <si>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</si>
  <si>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</si>
  <si>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</si>
  <si>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</si>
  <si>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</si>
  <si>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</si>
  <si>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</si>
  <si>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</si>
  <si>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</si>
  <si>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</si>
  <si>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</si>
  <si>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</si>
  <si>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</si>
  <si>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</si>
  <si>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</si>
  <si>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</si>
  <si>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</si>
  <si>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</si>
  <si>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</si>
  <si>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</si>
  <si>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</si>
  <si>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</si>
  <si>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</si>
  <si>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</si>
  <si>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</si>
  <si>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</si>
  <si>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</si>
  <si>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</si>
  <si>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</si>
  <si>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</si>
  <si>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</si>
  <si>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</si>
  <si>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</si>
  <si>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</si>
  <si>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</si>
  <si>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</si>
  <si>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</si>
  <si>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</si>
  <si>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</si>
  <si>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</si>
  <si>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</si>
  <si>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</si>
  <si>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</si>
  <si>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</si>
  <si>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</si>
  <si>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</si>
  <si>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</si>
  <si>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</si>
  <si>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</si>
  <si>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</si>
  <si>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</si>
  <si>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</si>
  <si>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</si>
  <si>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</si>
  <si>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</si>
  <si>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</si>
  <si>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</si>
  <si>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</si>
  <si>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</si>
  <si>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</si>
  <si>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</si>
  <si>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</si>
  <si>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</si>
  <si>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</si>
  <si>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</si>
  <si>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</si>
  <si>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</si>
  <si>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</si>
  <si>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</si>
  <si>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</si>
  <si>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</si>
  <si>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</si>
  <si>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</si>
  <si>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</si>
  <si>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</si>
  <si>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</si>
  <si>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</si>
  <si>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</si>
  <si>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</si>
  <si>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</si>
  <si>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</si>
  <si>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</si>
  <si>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</si>
  <si>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</si>
  <si>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</si>
  <si>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</si>
  <si>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</si>
  <si>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</si>
  <si>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</si>
  <si>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</si>
  <si>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</si>
  <si>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</si>
  <si>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</si>
  <si>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</si>
  <si>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</si>
  <si>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</si>
  <si>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</si>
  <si>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</si>
  <si>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</si>
  <si>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</si>
  <si>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</si>
  <si>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</si>
  <si>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</si>
  <si>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</si>
  <si>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</si>
  <si>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</si>
  <si>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</si>
  <si>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</si>
  <si>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</si>
  <si>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</si>
  <si>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</si>
  <si>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</si>
  <si>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</si>
  <si>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</si>
  <si>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</si>
  <si>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</si>
  <si>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</si>
  <si>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</si>
  <si>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</si>
  <si>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</si>
  <si>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</si>
  <si>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</si>
  <si>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</si>
  <si>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</si>
  <si>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</si>
  <si>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</si>
  <si>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</si>
  <si>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</si>
  <si>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</si>
  <si>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</si>
  <si>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</si>
  <si>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</si>
  <si>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</si>
  <si>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</si>
  <si>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</si>
  <si>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</si>
  <si>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</si>
  <si>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</si>
  <si>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</si>
  <si>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</si>
  <si>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</si>
  <si>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</si>
  <si>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</si>
  <si>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</si>
  <si>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</si>
  <si>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</si>
  <si>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</si>
  <si>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</si>
  <si>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</si>
  <si>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</si>
  <si>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</si>
  <si>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</si>
  <si>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</si>
  <si>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</si>
  <si>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</si>
  <si>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</si>
  <si>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</si>
  <si>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</si>
  <si>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</si>
  <si>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</si>
  <si>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</si>
  <si>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</si>
  <si>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</si>
  <si>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</si>
  <si>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</si>
  <si>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</si>
  <si>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</si>
  <si>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</si>
  <si>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</si>
  <si>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</si>
  <si>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</si>
  <si>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</si>
  <si>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</si>
  <si>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</si>
  <si>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</si>
  <si>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</si>
  <si>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</si>
  <si>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</si>
  <si>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</si>
  <si>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</si>
  <si>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</si>
  <si>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</si>
  <si>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</si>
  <si>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</si>
  <si>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</si>
  <si>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</si>
  <si>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</si>
  <si>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</si>
  <si>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</si>
  <si>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</si>
  <si>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</si>
  <si>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</si>
  <si>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</si>
  <si>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</si>
  <si>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</si>
  <si>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</si>
  <si>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</si>
  <si>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</si>
  <si>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</si>
  <si>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</si>
  <si>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</si>
  <si>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</si>
  <si>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</si>
  <si>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</si>
  <si>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</si>
  <si>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</si>
  <si>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</si>
  <si>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</si>
  <si>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</si>
  <si>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</si>
  <si>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</si>
  <si>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</si>
  <si>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</si>
  <si>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</si>
  <si>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</si>
  <si>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</si>
  <si>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</si>
  <si>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</si>
  <si>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</si>
  <si>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</si>
  <si>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</si>
  <si>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</si>
  <si>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</si>
  <si>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</si>
  <si>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</si>
  <si>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</si>
  <si>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</si>
  <si>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</si>
  <si>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</si>
  <si>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</si>
  <si>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</si>
  <si>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</si>
  <si>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</si>
  <si>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</si>
  <si>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</si>
  <si>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</si>
  <si>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</si>
  <si>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</si>
  <si>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</si>
  <si>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</si>
  <si>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</si>
  <si>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</si>
  <si>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</si>
  <si>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</si>
  <si>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</si>
  <si>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</si>
  <si>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</si>
  <si>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</si>
  <si>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</si>
  <si>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</si>
  <si>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</si>
  <si>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</si>
  <si>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</si>
  <si>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</si>
  <si>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</si>
  <si>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</si>
  <si>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</si>
  <si>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</si>
  <si>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</si>
  <si>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</si>
  <si>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</si>
  <si>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</si>
  <si>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</si>
  <si>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</si>
  <si>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</si>
  <si>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</si>
  <si>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</si>
  <si>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</si>
  <si>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</si>
  <si>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</si>
  <si>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</si>
  <si>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</si>
  <si>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</si>
  <si>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</si>
  <si>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</si>
  <si>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</si>
  <si>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</si>
  <si>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</si>
  <si>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</si>
  <si>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</si>
  <si>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</si>
  <si>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</si>
  <si>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</si>
  <si>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</si>
  <si>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</si>
  <si>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</si>
  <si>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</si>
  <si>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</si>
  <si>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</si>
  <si>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</si>
  <si>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</si>
  <si>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</si>
  <si>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</si>
  <si>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</si>
  <si>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</si>
  <si>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</si>
  <si>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</si>
  <si>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</si>
  <si>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</si>
  <si>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</si>
  <si>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</si>
  <si>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</si>
  <si>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</si>
  <si>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</si>
  <si>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</si>
  <si>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</si>
  <si>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</si>
  <si>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</si>
  <si>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</si>
  <si>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</si>
  <si>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</si>
  <si>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</si>
  <si>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</si>
  <si>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</si>
  <si>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</si>
  <si>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</si>
  <si>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</si>
  <si>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</si>
  <si>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</si>
  <si>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</si>
  <si>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</si>
  <si>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</si>
  <si>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</si>
  <si>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</si>
  <si>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</si>
  <si>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</si>
  <si>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</si>
  <si>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</si>
  <si>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</si>
  <si>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</si>
  <si>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</si>
  <si>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</si>
  <si>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</si>
  <si>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</si>
  <si>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</si>
  <si>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</si>
  <si>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</si>
  <si>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</si>
  <si>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</si>
  <si>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</si>
  <si>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</si>
  <si>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</si>
  <si>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</si>
  <si>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</si>
  <si>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</si>
  <si>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</si>
  <si>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</si>
  <si>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</si>
  <si>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</si>
  <si>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</si>
  <si>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</si>
  <si>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</si>
  <si>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</si>
  <si>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</si>
  <si>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</si>
  <si>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</si>
  <si>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</si>
  <si>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</si>
  <si>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</si>
  <si>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</si>
  <si>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</si>
  <si>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</si>
  <si>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</si>
  <si>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</si>
  <si>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</si>
  <si>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</si>
  <si>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</si>
  <si>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</si>
  <si>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</si>
  <si>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</si>
  <si>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</si>
  <si>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</si>
  <si>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</si>
  <si>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</si>
  <si>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</si>
  <si>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</si>
  <si>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</si>
  <si>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</si>
  <si>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</si>
  <si>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</si>
  <si>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</si>
  <si>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</si>
  <si>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</si>
  <si>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</si>
  <si>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</si>
  <si>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</si>
  <si>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</si>
  <si>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</si>
  <si>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</si>
  <si>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</si>
  <si>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</si>
  <si>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</si>
  <si>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</si>
  <si>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</si>
  <si>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</si>
  <si>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</si>
  <si>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</si>
  <si>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</si>
  <si>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</si>
  <si>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</si>
  <si>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</si>
  <si>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</si>
  <si>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</si>
  <si>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</si>
  <si>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</si>
  <si>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</si>
  <si>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</si>
  <si>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</si>
  <si>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</si>
  <si>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</si>
  <si>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</si>
  <si>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</si>
  <si>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</si>
  <si>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</si>
  <si>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</si>
  <si>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</si>
  <si>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</si>
  <si>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</si>
  <si>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</si>
  <si>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</si>
  <si>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</si>
  <si>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</si>
  <si>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</si>
  <si>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</si>
  <si>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</si>
  <si>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</si>
  <si>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</si>
  <si>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</si>
  <si>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</si>
  <si>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</si>
  <si>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</si>
  <si>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</si>
  <si>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</si>
  <si>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</si>
  <si>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</si>
  <si>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</si>
  <si>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</si>
  <si>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</si>
  <si>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</si>
  <si>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</si>
  <si>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</si>
  <si>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</si>
  <si>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</si>
  <si>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</si>
  <si>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</si>
  <si>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</si>
  <si>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</si>
  <si>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</si>
  <si>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</si>
  <si>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</si>
  <si>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</si>
  <si>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</si>
  <si>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</si>
  <si>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</si>
  <si>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</si>
  <si>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</si>
  <si>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</si>
  <si>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</si>
  <si>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</si>
  <si>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</si>
  <si>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</si>
  <si>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</si>
  <si>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</si>
  <si>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</si>
  <si>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</si>
  <si>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</si>
  <si>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</si>
  <si>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</si>
  <si>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</si>
  <si>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</si>
  <si>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</si>
  <si>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</si>
  <si>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</si>
  <si>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</si>
  <si>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</si>
  <si>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</si>
  <si>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</si>
  <si>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</si>
  <si>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</si>
  <si>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</si>
  <si>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</si>
  <si>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</si>
  <si>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</si>
  <si>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</si>
  <si>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</si>
  <si>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</si>
  <si>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</si>
  <si>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</si>
  <si>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</si>
  <si>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</si>
  <si>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</si>
  <si>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</si>
  <si>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</si>
  <si>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</si>
  <si>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</si>
  <si>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</si>
  <si>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</si>
  <si>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</si>
  <si>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</si>
  <si>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</si>
  <si>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</si>
  <si>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</si>
  <si>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</si>
  <si>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</si>
  <si>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</si>
  <si>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</si>
  <si>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</si>
  <si>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</si>
  <si>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</si>
  <si>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</si>
  <si>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</si>
  <si>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</si>
  <si>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</si>
  <si>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</si>
  <si>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</si>
  <si>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</si>
  <si>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</si>
  <si>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</si>
  <si>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</si>
  <si>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</si>
  <si>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</si>
  <si>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</si>
  <si>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</si>
  <si>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</si>
  <si>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</si>
  <si>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</si>
  <si>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</si>
  <si>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</si>
  <si>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</si>
  <si>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</si>
  <si>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</si>
  <si>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</si>
  <si>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</si>
  <si>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</si>
  <si>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</si>
  <si>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</si>
  <si>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</si>
  <si>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</si>
  <si>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</si>
  <si>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</si>
  <si>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</si>
  <si>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</si>
  <si>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</si>
  <si>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</si>
  <si>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</si>
  <si>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</si>
  <si>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</si>
  <si>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</si>
  <si>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</si>
  <si>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</si>
  <si>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</si>
  <si>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</si>
  <si>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</si>
  <si>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</si>
  <si>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</si>
  <si>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</si>
  <si>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</si>
  <si>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</si>
  <si>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</si>
  <si>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</si>
  <si>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</si>
  <si>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</si>
  <si>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</si>
  <si>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</si>
  <si>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</si>
  <si>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</si>
  <si>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</si>
  <si>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</si>
  <si>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</si>
  <si>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</si>
  <si>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</si>
  <si>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</si>
  <si>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</si>
  <si>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</si>
  <si>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</si>
  <si>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</si>
  <si>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</si>
  <si>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</si>
  <si>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</si>
  <si>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</si>
  <si>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</si>
  <si>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</si>
  <si>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</si>
  <si>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</si>
  <si>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</si>
  <si>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</si>
  <si>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</si>
  <si>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</si>
  <si>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</si>
  <si>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</si>
  <si>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</si>
  <si>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</si>
  <si>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</si>
  <si>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</si>
  <si>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</si>
  <si>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</si>
  <si>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</si>
  <si>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</si>
  <si>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</si>
  <si>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</si>
  <si>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</si>
  <si>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</si>
  <si>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</si>
  <si>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</si>
  <si>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</si>
  <si>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</si>
  <si>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</si>
  <si>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</si>
  <si>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</si>
  <si>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</si>
  <si>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</si>
  <si>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</si>
  <si>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</si>
  <si>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</si>
  <si>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</si>
  <si>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</si>
  <si>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</si>
  <si>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</si>
  <si>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</si>
  <si>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</si>
  <si>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</si>
  <si>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</si>
  <si>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</si>
  <si>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</si>
  <si>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</si>
  <si>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</si>
  <si>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</si>
  <si>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</si>
  <si>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</si>
  <si>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</si>
  <si>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</si>
  <si>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</si>
  <si>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</si>
  <si>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</si>
  <si>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</si>
  <si>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</si>
  <si>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</si>
  <si>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</si>
  <si>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</si>
  <si>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</si>
  <si>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</si>
  <si>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</si>
  <si>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</si>
  <si>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</si>
  <si>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</si>
  <si>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</si>
  <si>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</si>
  <si>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</si>
  <si>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</si>
  <si>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</si>
  <si>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</si>
  <si>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</si>
  <si>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</si>
  <si>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</si>
  <si>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</si>
  <si>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</si>
  <si>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</si>
  <si>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</si>
  <si>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</si>
  <si>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</si>
  <si>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</si>
  <si>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</si>
  <si>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</si>
  <si>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</si>
  <si>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</si>
  <si>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</si>
  <si>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</si>
  <si>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</si>
  <si>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</si>
  <si>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</si>
  <si>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</si>
  <si>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</si>
  <si>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</si>
  <si>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</si>
  <si>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</si>
  <si>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</si>
  <si>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</si>
  <si>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</si>
  <si>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</si>
  <si>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</si>
  <si>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</si>
  <si>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</si>
  <si>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</si>
  <si>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</si>
  <si>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</si>
  <si>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</si>
  <si>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</si>
  <si>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</si>
  <si>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</si>
  <si>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</si>
  <si>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</si>
  <si>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</si>
  <si>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</si>
  <si>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</si>
  <si>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</si>
  <si>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</si>
  <si>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</si>
  <si>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</si>
  <si>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</si>
  <si>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</si>
  <si>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</si>
  <si>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</si>
  <si>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</si>
  <si>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</si>
  <si>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</si>
  <si>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</si>
  <si>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</si>
  <si>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</si>
  <si>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</si>
  <si>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</si>
  <si>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</si>
  <si>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</si>
  <si>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</si>
  <si>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</si>
  <si>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</si>
  <si>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</si>
  <si>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</si>
  <si>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</si>
  <si>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</si>
  <si>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</si>
  <si>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</si>
  <si>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</si>
  <si>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</si>
  <si>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</si>
  <si>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</si>
  <si>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</si>
  <si>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</si>
  <si>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</si>
  <si>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</si>
  <si>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</si>
  <si>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</si>
  <si>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</si>
  <si>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</si>
  <si>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</si>
  <si>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</si>
  <si>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</si>
  <si>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</si>
  <si>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</si>
  <si>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</si>
  <si>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</si>
  <si>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</si>
  <si>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</si>
  <si>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</si>
  <si>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</si>
  <si>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</si>
  <si>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</si>
  <si>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</si>
  <si>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</si>
  <si>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</si>
  <si>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</si>
  <si>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</si>
  <si>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</si>
  <si>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</si>
  <si>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</si>
  <si>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</si>
  <si>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</si>
  <si>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</si>
  <si>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</si>
  <si>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</si>
  <si>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</si>
  <si>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</si>
  <si>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</si>
  <si>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</si>
  <si>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</si>
  <si>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</si>
  <si>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</si>
  <si>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</si>
  <si>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</si>
  <si>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</si>
  <si>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</si>
  <si>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</si>
  <si>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</si>
  <si>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</si>
  <si>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</si>
  <si>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</si>
  <si>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</si>
  <si>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</si>
  <si>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</si>
  <si>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</si>
  <si>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</si>
  <si>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</si>
  <si>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</si>
  <si>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</si>
  <si>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</si>
  <si>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</si>
  <si>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</si>
  <si>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</si>
  <si>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</si>
  <si>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</si>
  <si>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</si>
  <si>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</si>
  <si>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</si>
  <si>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</si>
  <si>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</si>
  <si>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</si>
  <si>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</si>
  <si>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</si>
  <si>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</si>
  <si>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</si>
  <si>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</si>
  <si>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</si>
  <si>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</si>
  <si>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</si>
  <si>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</si>
  <si>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</si>
  <si>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</si>
  <si>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</si>
  <si>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</si>
  <si>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</si>
  <si>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</si>
  <si>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</si>
  <si>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</si>
  <si>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</si>
  <si>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</si>
  <si>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</si>
  <si>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</si>
  <si>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</si>
  <si>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</si>
  <si>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</si>
  <si>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</si>
  <si>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</si>
  <si>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</si>
  <si>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</si>
  <si>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</si>
  <si>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</si>
  <si>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</si>
  <si>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</si>
  <si>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</si>
  <si>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</si>
  <si>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</si>
  <si>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</si>
  <si>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</si>
  <si>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</si>
  <si>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</si>
  <si>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</si>
  <si>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</si>
  <si>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</si>
  <si>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</si>
  <si>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</si>
  <si>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</si>
  <si>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</si>
  <si>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</si>
  <si>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</si>
  <si>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</si>
  <si>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</si>
  <si>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</si>
  <si>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</si>
  <si>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</si>
  <si>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</si>
  <si>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</si>
  <si>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</si>
  <si>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</si>
  <si>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</si>
  <si>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</si>
  <si>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</si>
  <si>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</si>
  <si>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</si>
  <si>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</si>
  <si>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</si>
  <si>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</si>
  <si>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</si>
  <si>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</si>
  <si>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</si>
  <si>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</si>
  <si>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</si>
  <si>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</si>
  <si>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</si>
  <si>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</si>
  <si>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</si>
  <si>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</si>
  <si>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</si>
  <si>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</si>
  <si>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</si>
  <si>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</si>
  <si>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</si>
  <si>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</si>
  <si>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</si>
  <si>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</si>
  <si>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</si>
  <si>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</si>
  <si>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</si>
  <si>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</si>
  <si>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</si>
  <si>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</si>
  <si>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</si>
  <si>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</si>
  <si>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</si>
  <si>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</si>
  <si>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</si>
  <si>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</si>
  <si>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</si>
  <si>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</si>
  <si>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</si>
  <si>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</si>
  <si>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</si>
  <si>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</si>
  <si>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</si>
  <si>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</si>
  <si>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</si>
  <si>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</si>
  <si>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</si>
  <si>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</si>
  <si>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</si>
  <si>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</si>
  <si>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</si>
  <si>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</si>
  <si>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</si>
  <si>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</si>
  <si>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</si>
  <si>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</si>
  <si>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</si>
  <si>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</si>
  <si>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</si>
  <si>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</si>
  <si>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</si>
  <si>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</si>
  <si>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</si>
  <si>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</si>
  <si>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</si>
  <si>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</si>
  <si>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</si>
  <si>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</si>
  <si>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</si>
  <si>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</si>
  <si>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</si>
  <si>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</si>
  <si>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</si>
  <si>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</si>
  <si>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</si>
  <si>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</si>
  <si>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</si>
  <si>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</si>
  <si>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</si>
  <si>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</si>
  <si>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</si>
  <si>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</si>
  <si>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</si>
  <si>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</si>
  <si>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</si>
  <si>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</si>
  <si>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</si>
  <si>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</si>
  <si>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</si>
  <si>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</si>
  <si>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</si>
  <si>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</si>
  <si>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</si>
  <si>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</si>
  <si>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</si>
  <si>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</si>
  <si>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</si>
  <si>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</si>
  <si>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</si>
  <si>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</si>
  <si>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</si>
  <si>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</si>
  <si>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</si>
  <si>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</si>
  <si>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</si>
  <si>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</si>
  <si>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</si>
  <si>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</si>
  <si>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</si>
  <si>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</si>
  <si>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</si>
  <si>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</si>
  <si>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</si>
  <si>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</si>
  <si>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</si>
  <si>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</si>
  <si>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</si>
  <si>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</si>
  <si>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</si>
  <si>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</si>
  <si>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</si>
  <si>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</si>
  <si>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</si>
  <si>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</si>
  <si>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</si>
  <si>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</si>
  <si>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</si>
  <si>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</si>
  <si>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</si>
  <si>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</si>
  <si>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</si>
  <si>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</si>
  <si>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</si>
  <si>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</si>
  <si>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</si>
  <si>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</si>
  <si>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</si>
  <si>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</si>
  <si>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</si>
  <si>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</si>
  <si>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</si>
  <si>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</si>
  <si>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</si>
  <si>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</si>
  <si>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</si>
  <si>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</si>
  <si>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</si>
  <si>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</si>
  <si>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</si>
  <si>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</si>
  <si>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</si>
  <si>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</si>
  <si>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</si>
  <si>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</si>
  <si>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</si>
  <si>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</si>
  <si>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</si>
  <si>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</si>
  <si>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</si>
  <si>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</si>
  <si>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</si>
  <si>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</si>
  <si>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</si>
  <si>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</si>
  <si>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</si>
  <si>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</si>
  <si>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</si>
  <si>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</si>
  <si>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</si>
  <si>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</si>
  <si>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</si>
  <si>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</si>
  <si>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</si>
  <si>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</si>
  <si>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</si>
  <si>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</si>
  <si>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</si>
  <si>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</si>
  <si>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</si>
  <si>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</si>
  <si>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</si>
  <si>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</si>
  <si>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</si>
  <si>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</si>
  <si>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</si>
  <si>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</si>
  <si>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</si>
  <si>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</si>
  <si>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</si>
  <si>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</si>
  <si>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</si>
  <si>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</si>
  <si>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</si>
  <si>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</si>
  <si>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</si>
  <si>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</si>
  <si>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</si>
  <si>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</si>
  <si>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</si>
  <si>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</si>
  <si>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</si>
  <si>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</si>
  <si>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</si>
  <si>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</si>
  <si>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</si>
  <si>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</si>
  <si>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</si>
  <si>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</si>
  <si>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</si>
  <si>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</si>
  <si>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</si>
  <si>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</si>
  <si>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</si>
  <si>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</si>
  <si>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</si>
  <si>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</si>
  <si>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</si>
  <si>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</si>
  <si>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</si>
  <si>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</si>
  <si>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</si>
  <si>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</si>
  <si>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</si>
  <si>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</si>
  <si>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</si>
  <si>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</si>
  <si>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</si>
  <si>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</si>
  <si>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</si>
  <si>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</si>
  <si>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</si>
  <si>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</si>
  <si>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</si>
  <si>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</si>
  <si>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</si>
  <si>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</si>
  <si>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</si>
  <si>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</si>
  <si>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</si>
  <si>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</si>
  <si>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</si>
  <si>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</si>
  <si>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</si>
  <si>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</si>
  <si>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</si>
  <si>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</si>
  <si>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</si>
  <si>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</si>
  <si>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</si>
  <si>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</si>
  <si>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</si>
  <si>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</si>
  <si>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</si>
  <si>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</si>
  <si>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</si>
  <si>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</si>
  <si>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</si>
  <si>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</si>
  <si>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</si>
  <si>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</si>
  <si>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</si>
  <si>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</si>
  <si>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</si>
  <si>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</si>
  <si>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</si>
  <si>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</si>
  <si>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</si>
  <si>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</si>
  <si>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</si>
  <si>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</si>
  <si>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</si>
  <si>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</si>
  <si>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</si>
  <si>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</si>
  <si>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</si>
  <si>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</si>
  <si>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</si>
  <si>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</si>
  <si>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</si>
  <si>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</si>
  <si>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</si>
  <si>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</si>
  <si>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</si>
  <si>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</si>
  <si>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</si>
  <si>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</si>
  <si>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</si>
  <si>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</si>
  <si>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</si>
  <si>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</si>
  <si>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</si>
  <si>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</si>
  <si>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</si>
  <si>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</si>
  <si>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</si>
  <si>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</si>
  <si>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</si>
  <si>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</si>
  <si>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</si>
  <si>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</si>
  <si>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</si>
  <si>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</si>
  <si>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</si>
  <si>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</si>
  <si>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</si>
  <si>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</si>
  <si>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</si>
  <si>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</si>
  <si>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</si>
  <si>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</si>
  <si>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</si>
  <si>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</si>
  <si>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</si>
  <si>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</si>
  <si>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</si>
  <si>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</si>
  <si>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</si>
  <si>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</si>
  <si>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</si>
  <si>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</si>
  <si>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</si>
  <si>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</si>
  <si>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</si>
  <si>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</si>
  <si>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</si>
  <si>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</si>
  <si>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</si>
  <si>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</si>
  <si>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</si>
  <si>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</si>
  <si>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</si>
  <si>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</si>
  <si>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</si>
  <si>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</si>
  <si>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</si>
  <si>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</si>
  <si>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</si>
  <si>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</si>
  <si>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</si>
  <si>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</si>
  <si>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</si>
  <si>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</si>
  <si>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</si>
  <si>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</si>
  <si>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</si>
  <si>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</si>
  <si>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</si>
  <si>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</si>
  <si>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</si>
  <si>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</si>
  <si>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</si>
  <si>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</si>
  <si>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</si>
  <si>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</si>
  <si>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</si>
  <si>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</si>
  <si>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</si>
  <si>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</si>
  <si>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</si>
  <si>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</si>
  <si>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</si>
  <si>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</si>
  <si>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</si>
  <si>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</si>
  <si>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</si>
  <si>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</si>
  <si>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</si>
  <si>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</si>
  <si>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</si>
  <si>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</si>
  <si>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</si>
  <si>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</si>
  <si>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</si>
  <si>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</si>
  <si>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</si>
  <si>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</si>
  <si>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</si>
  <si>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</si>
  <si>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</si>
  <si>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</si>
  <si>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</si>
  <si>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</si>
  <si>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</si>
  <si>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</si>
  <si>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</si>
  <si>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</si>
  <si>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</si>
  <si>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</si>
  <si>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</si>
  <si>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</si>
  <si>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</si>
  <si>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</si>
  <si>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</si>
  <si>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</si>
  <si>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</si>
  <si>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</si>
  <si>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</si>
  <si>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</si>
  <si>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</si>
  <si>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</si>
  <si>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</si>
  <si>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</si>
  <si>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</si>
  <si>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</si>
  <si>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</si>
  <si>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</si>
  <si>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</si>
  <si>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</si>
  <si>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</si>
  <si>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</si>
  <si>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</si>
  <si>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</si>
  <si>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</si>
  <si>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</si>
  <si>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</si>
  <si>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</si>
  <si>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</si>
  <si>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</si>
  <si>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</si>
  <si>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</si>
  <si>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</si>
  <si>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</si>
  <si>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</si>
  <si>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</si>
  <si>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</si>
  <si>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</si>
  <si>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</si>
  <si>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</si>
  <si>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</si>
  <si>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</si>
  <si>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</si>
  <si>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</si>
  <si>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</si>
  <si>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</si>
  <si>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</si>
  <si>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</si>
  <si>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</si>
  <si>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</si>
  <si>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</si>
  <si>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</si>
  <si>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</si>
  <si>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</si>
  <si>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</si>
  <si>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</si>
  <si>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</si>
  <si>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</si>
  <si>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</si>
  <si>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</si>
  <si>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</si>
  <si>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</si>
  <si>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</si>
  <si>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</si>
  <si>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</si>
  <si>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</si>
  <si>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</si>
  <si>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</si>
  <si>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</si>
  <si>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</si>
  <si>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</si>
  <si>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</si>
  <si>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</si>
  <si>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</si>
  <si>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</si>
  <si>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</si>
  <si>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</si>
  <si>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</si>
  <si>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</si>
  <si>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</si>
  <si>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</si>
  <si>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</si>
  <si>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</si>
  <si>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</si>
  <si>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</si>
  <si>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</si>
  <si>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</si>
  <si>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</si>
  <si>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</si>
  <si>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</si>
  <si>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</si>
  <si>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</si>
  <si>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</si>
  <si>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</si>
  <si>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</si>
  <si>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</si>
  <si>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</si>
  <si>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</si>
  <si>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</si>
  <si>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</si>
  <si>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</si>
  <si>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</si>
  <si>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</si>
  <si>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</si>
  <si>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</si>
  <si>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</si>
  <si>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</si>
  <si>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</si>
  <si>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</si>
  <si>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</si>
  <si>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</si>
  <si>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</si>
  <si>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</si>
  <si>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</si>
  <si>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</si>
  <si>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</si>
  <si>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</si>
  <si>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</si>
  <si>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</si>
  <si>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</si>
  <si>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</si>
  <si>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</si>
  <si>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</si>
  <si>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</si>
  <si>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</si>
  <si>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</si>
  <si>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</si>
  <si>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</si>
  <si>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</si>
  <si>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</si>
  <si>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</si>
  <si>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</si>
  <si>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</si>
  <si>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</si>
  <si>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</si>
  <si>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</si>
  <si>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</si>
  <si>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</si>
  <si>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</si>
  <si>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</si>
  <si>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</si>
  <si>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</si>
  <si>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</si>
  <si>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</si>
  <si>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</si>
  <si>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</si>
  <si>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</si>
  <si>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</si>
  <si>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</si>
  <si>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</si>
  <si>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</si>
  <si>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</si>
  <si>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</si>
  <si>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</si>
  <si>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</si>
  <si>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</si>
  <si>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</si>
  <si>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</si>
  <si>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</si>
  <si>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</si>
  <si>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</si>
  <si>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</si>
  <si>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</si>
  <si>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</si>
  <si>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</si>
  <si>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</si>
  <si>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</si>
  <si>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</si>
  <si>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</si>
  <si>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</si>
  <si>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</si>
  <si>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</si>
  <si>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</si>
  <si>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</si>
  <si>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</si>
  <si>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</si>
  <si>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</si>
  <si>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</si>
  <si>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</si>
  <si>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</si>
  <si>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</si>
  <si>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</si>
  <si>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</si>
  <si>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</si>
  <si>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</si>
  <si>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</si>
  <si>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</si>
  <si>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</si>
  <si>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</si>
  <si>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</si>
  <si>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</si>
  <si>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</si>
  <si>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</si>
  <si>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</si>
  <si>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</si>
  <si>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</si>
  <si>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</si>
  <si>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</si>
  <si>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</si>
  <si>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</si>
  <si>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</si>
  <si>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</si>
  <si>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</si>
  <si>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</si>
  <si>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</si>
  <si>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</si>
  <si>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</si>
  <si>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</si>
  <si>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</si>
  <si>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</si>
  <si>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</si>
  <si>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</si>
  <si>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</si>
  <si>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</si>
  <si>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</si>
  <si>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</si>
  <si>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</si>
  <si>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</si>
  <si>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</si>
  <si>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</si>
  <si>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</si>
  <si>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</si>
  <si>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</si>
  <si>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</si>
  <si>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</si>
  <si>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</si>
  <si>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</si>
  <si>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</si>
  <si>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</si>
  <si>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</si>
  <si>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</si>
  <si>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</si>
  <si>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</si>
  <si>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</si>
  <si>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</si>
  <si>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</si>
  <si>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</si>
  <si>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</si>
  <si>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</si>
  <si>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</si>
  <si>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</si>
  <si>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</si>
  <si>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</si>
  <si>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</si>
  <si>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</si>
  <si>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</si>
  <si>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</si>
  <si>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</si>
  <si>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</si>
  <si>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</si>
  <si>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</si>
  <si>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</si>
  <si>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</si>
  <si>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</si>
  <si>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</si>
  <si>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</si>
  <si>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</si>
  <si>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</si>
  <si>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</si>
  <si>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</si>
  <si>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</si>
  <si>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</si>
  <si>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</si>
  <si>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</si>
  <si>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</si>
  <si>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</si>
  <si>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</si>
  <si>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</si>
  <si>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</si>
  <si>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</si>
  <si>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</si>
  <si>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</si>
  <si>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</si>
  <si>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</si>
  <si>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</si>
  <si>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</si>
  <si>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</si>
  <si>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</si>
  <si>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</si>
  <si>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</si>
  <si>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</si>
  <si>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</si>
  <si>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</si>
  <si>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</si>
  <si>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</si>
  <si>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</si>
  <si>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</si>
  <si>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</si>
  <si>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</si>
  <si>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</si>
  <si>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</si>
  <si>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</si>
  <si>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</si>
  <si>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</si>
  <si>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</si>
  <si>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</si>
  <si>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</si>
  <si>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</si>
  <si>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</si>
  <si>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</si>
  <si>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</si>
  <si>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</si>
  <si>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</si>
  <si>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</si>
  <si>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</si>
  <si>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</si>
  <si>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</si>
  <si>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</si>
  <si>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</si>
  <si>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</si>
  <si>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</si>
  <si>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</si>
  <si>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</si>
  <si>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</si>
  <si>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</si>
  <si>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</si>
  <si>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</si>
  <si>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</si>
  <si>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</si>
  <si>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</si>
  <si>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</si>
  <si>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</si>
  <si>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</si>
  <si>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</si>
  <si>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</si>
  <si>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</si>
  <si>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</si>
  <si>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</si>
  <si>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</si>
  <si>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</si>
  <si>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</si>
  <si>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</si>
  <si>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</si>
  <si>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</si>
  <si>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</si>
  <si>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</si>
  <si>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</si>
  <si>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</si>
  <si>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</si>
  <si>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</si>
  <si>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</si>
  <si>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</si>
  <si>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</si>
  <si>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</si>
  <si>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</si>
  <si>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</si>
  <si>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</si>
  <si>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</si>
  <si>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</si>
  <si>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</si>
  <si>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</si>
  <si>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</si>
  <si>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</si>
  <si>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</si>
  <si>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</si>
  <si>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</si>
  <si>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</si>
  <si>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</si>
  <si>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</si>
  <si>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</si>
  <si>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</si>
  <si>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</si>
  <si>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</si>
  <si>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</si>
  <si>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</si>
  <si>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</si>
  <si>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</si>
  <si>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</si>
  <si>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</si>
  <si>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</si>
  <si>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</si>
  <si>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</si>
  <si>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</si>
  <si>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</si>
  <si>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</si>
  <si>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</si>
  <si>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</si>
  <si>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</si>
  <si>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</si>
  <si>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</si>
  <si>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</si>
  <si>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</si>
  <si>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</si>
  <si>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</si>
  <si>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</si>
  <si>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</si>
  <si>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</si>
  <si>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</si>
  <si>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</si>
  <si>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</si>
  <si>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</si>
  <si>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</si>
  <si>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</si>
  <si>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</si>
  <si>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</si>
  <si>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</si>
  <si>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</si>
  <si>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</si>
  <si>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</si>
  <si>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</si>
  <si>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</si>
  <si>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</si>
  <si>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</si>
  <si>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</si>
  <si>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</si>
  <si>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</si>
  <si>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</si>
  <si>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</si>
  <si>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</si>
  <si>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</si>
  <si>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</si>
  <si>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</si>
  <si>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</si>
  <si>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</si>
  <si>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</si>
  <si>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</si>
  <si>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</si>
  <si>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</si>
  <si>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</si>
  <si>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</si>
  <si>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</si>
  <si>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</si>
  <si>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</si>
  <si>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</si>
  <si>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</si>
  <si>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</si>
  <si>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</si>
  <si>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</si>
  <si>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</si>
  <si>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</si>
  <si>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</si>
  <si>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</si>
  <si>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</si>
  <si>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</si>
  <si>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</si>
  <si>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</si>
  <si>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</si>
  <si>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</si>
  <si>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</si>
  <si>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</si>
  <si>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</si>
  <si>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</si>
  <si>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</si>
  <si>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</si>
  <si>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</si>
  <si>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</si>
  <si>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</si>
  <si>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</si>
  <si>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</si>
  <si>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</si>
  <si>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</si>
  <si>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</si>
  <si>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</si>
  <si>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</si>
  <si>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</si>
  <si>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</si>
  <si>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</si>
  <si>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</si>
  <si>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</si>
  <si>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</si>
  <si>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</si>
  <si>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</si>
  <si>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</si>
  <si>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</si>
  <si>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</si>
  <si>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</si>
  <si>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</si>
  <si>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</si>
  <si>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</si>
  <si>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</si>
  <si>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</si>
  <si>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</si>
  <si>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</si>
  <si>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</si>
  <si>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</si>
  <si>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</si>
  <si>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</si>
  <si>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</si>
  <si>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</si>
  <si>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</si>
  <si>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</si>
  <si>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</si>
  <si>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</si>
  <si>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</si>
  <si>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</si>
  <si>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</si>
  <si>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</si>
  <si>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</si>
  <si>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</si>
  <si>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</si>
  <si>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</si>
  <si>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</si>
  <si>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</si>
  <si>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</si>
  <si>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</si>
  <si>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</si>
  <si>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</si>
  <si>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</si>
  <si>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</si>
  <si>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</si>
  <si>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</si>
  <si>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</si>
  <si>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</si>
  <si>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</si>
  <si>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</si>
  <si>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</si>
  <si>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</si>
  <si>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</si>
  <si>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</si>
  <si>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</si>
  <si>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</si>
  <si>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</si>
  <si>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</si>
  <si>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</si>
  <si>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</si>
  <si>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</si>
  <si>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</si>
  <si>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</si>
  <si>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</si>
  <si>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</si>
  <si>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</si>
  <si>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</si>
  <si>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</si>
  <si>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</si>
  <si>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</si>
  <si>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</si>
  <si>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</si>
  <si>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</si>
  <si>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</si>
  <si>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</si>
  <si>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</si>
  <si>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</si>
  <si>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</si>
  <si>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</si>
  <si>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</si>
  <si>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</si>
  <si>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</si>
  <si>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</si>
  <si>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</si>
  <si>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</si>
  <si>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</si>
  <si>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</si>
  <si>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</si>
  <si>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</si>
  <si>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</si>
  <si>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</si>
  <si>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</si>
  <si>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</si>
  <si>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</si>
  <si>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</si>
  <si>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</si>
  <si>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</si>
  <si>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</si>
  <si>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</si>
  <si>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</si>
  <si>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</si>
  <si>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</si>
  <si>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</si>
  <si>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</si>
  <si>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</si>
  <si>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</si>
  <si>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</si>
  <si>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</si>
  <si>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</si>
  <si>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</si>
  <si>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</si>
  <si>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</si>
  <si>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</si>
  <si>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</si>
  <si>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</si>
  <si>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</si>
  <si>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</si>
  <si>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</si>
  <si>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</si>
  <si>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</si>
  <si>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</si>
  <si>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</si>
  <si>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</si>
  <si>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</si>
  <si>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</si>
  <si>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</si>
  <si>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</si>
  <si>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</si>
  <si>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</si>
  <si>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</si>
  <si>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</si>
  <si>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</si>
  <si>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</si>
  <si>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</si>
  <si>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</si>
  <si>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</si>
  <si>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</si>
  <si>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</si>
  <si>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</si>
  <si>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</si>
  <si>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</si>
  <si>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</si>
  <si>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</si>
  <si>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</si>
  <si>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</si>
  <si>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</si>
  <si>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</si>
  <si>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</si>
  <si>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</si>
  <si>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</si>
  <si>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</si>
  <si>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</si>
  <si>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</si>
  <si>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</si>
  <si>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</si>
  <si>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</si>
  <si>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</si>
  <si>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</si>
  <si>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</si>
  <si>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</si>
  <si>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</si>
  <si>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</si>
  <si>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</si>
  <si>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</si>
  <si>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</si>
  <si>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</si>
  <si>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</si>
  <si>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</si>
  <si>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</si>
  <si>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</si>
  <si>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</si>
  <si>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</si>
  <si>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</si>
  <si>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</si>
  <si>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</si>
  <si>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</si>
  <si>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</si>
  <si>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</si>
  <si>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</si>
  <si>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</si>
  <si>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</si>
  <si>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</si>
  <si>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</si>
  <si>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</si>
  <si>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</si>
  <si>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</si>
  <si>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</si>
  <si>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</si>
  <si>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</si>
  <si>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</si>
  <si>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</si>
  <si>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</si>
  <si>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</si>
  <si>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</si>
  <si>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</si>
  <si>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</si>
  <si>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</si>
  <si>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</si>
  <si>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</si>
  <si>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</si>
  <si>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</si>
  <si>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</si>
  <si>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</si>
  <si>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</si>
  <si>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</si>
  <si>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</si>
  <si>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</si>
  <si>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</si>
  <si>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</si>
  <si>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</si>
  <si>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</si>
  <si>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</si>
  <si>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</si>
  <si>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</si>
  <si>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</si>
  <si>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</si>
  <si>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</si>
  <si>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</si>
  <si>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</si>
  <si>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</si>
  <si>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</si>
  <si>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</si>
  <si>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</si>
  <si>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</si>
  <si>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</si>
  <si>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</si>
  <si>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</si>
  <si>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</si>
  <si>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</si>
  <si>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</si>
  <si>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</si>
  <si>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</si>
  <si>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</si>
  <si>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</si>
  <si>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</si>
  <si>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</si>
  <si>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</si>
  <si>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</si>
  <si>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</si>
  <si>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</si>
  <si>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</si>
  <si>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</si>
  <si>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</si>
  <si>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</si>
  <si>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</si>
  <si>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</si>
  <si>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</si>
  <si>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</si>
  <si>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</si>
  <si>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</si>
  <si>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</si>
  <si>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</si>
  <si>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</si>
  <si>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</si>
  <si>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</si>
  <si>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</si>
  <si>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</si>
  <si>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</si>
  <si>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</si>
  <si>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</si>
  <si>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</si>
  <si>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</si>
  <si>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</si>
  <si>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</si>
  <si>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</si>
  <si>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</si>
  <si>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</si>
  <si>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</si>
  <si>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</si>
  <si>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</si>
  <si>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</si>
  <si>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</si>
  <si>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</si>
  <si>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</si>
  <si>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</si>
  <si>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</si>
  <si>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</si>
  <si>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</si>
  <si>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</si>
  <si>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</si>
  <si>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</si>
  <si>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</si>
  <si>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</si>
  <si>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</si>
  <si>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</si>
  <si>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</si>
  <si>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</si>
  <si>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</si>
  <si>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</si>
  <si>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</si>
  <si>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</si>
  <si>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</si>
  <si>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</si>
  <si>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</si>
  <si>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</si>
  <si>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</si>
  <si>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</si>
  <si>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</si>
  <si>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</si>
  <si>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</si>
  <si>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</si>
  <si>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</si>
  <si>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</si>
  <si>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</si>
  <si>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</si>
  <si>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</si>
  <si>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</si>
  <si>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</si>
  <si>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</si>
  <si>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</si>
  <si>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</si>
  <si>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</si>
  <si>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</si>
  <si>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</si>
  <si>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</si>
  <si>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</si>
  <si>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</si>
  <si>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</si>
  <si>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</si>
  <si>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</si>
  <si>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</si>
  <si>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</si>
  <si>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</si>
  <si>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</si>
  <si>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</si>
  <si>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</si>
  <si>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</si>
  <si>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</si>
  <si>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</si>
  <si>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</si>
  <si>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</si>
  <si>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</si>
  <si>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</si>
  <si>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</si>
  <si>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</si>
  <si>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</si>
  <si>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</si>
  <si>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</si>
  <si>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</si>
  <si>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</si>
  <si>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</si>
  <si>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</si>
  <si>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</si>
  <si>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</si>
  <si>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</si>
  <si>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</si>
  <si>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</si>
  <si>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</si>
  <si>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</si>
  <si>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</si>
  <si>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</si>
  <si>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</si>
  <si>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</si>
  <si>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</si>
  <si>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</si>
  <si>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</si>
  <si>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</si>
  <si>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</si>
  <si>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</si>
  <si>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</si>
  <si>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</si>
  <si>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</si>
  <si>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</si>
  <si>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</si>
  <si>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</si>
  <si>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</si>
  <si>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</si>
  <si>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</si>
  <si>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</si>
  <si>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</si>
  <si>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</si>
  <si>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</si>
  <si>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</si>
  <si>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</si>
  <si>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</si>
  <si>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</si>
  <si>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</si>
  <si>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</si>
  <si>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</si>
  <si>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</si>
  <si>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</si>
  <si>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</si>
  <si>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</si>
  <si>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</si>
  <si>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</si>
  <si>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</si>
  <si>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</si>
  <si>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</si>
  <si>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</si>
  <si>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</si>
  <si>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</si>
  <si>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</si>
  <si>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</si>
  <si>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</si>
  <si>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</si>
  <si>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</si>
  <si>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</si>
  <si>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</si>
  <si>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</si>
  <si>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</si>
  <si>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</si>
  <si>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</si>
  <si>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</si>
  <si>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</si>
  <si>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</si>
  <si>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</si>
  <si>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</si>
  <si>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</si>
  <si>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</si>
  <si>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</si>
  <si>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</si>
  <si>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</si>
  <si>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</si>
  <si>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</si>
  <si>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</si>
  <si>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</si>
  <si>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</si>
  <si>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</si>
  <si>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</si>
  <si>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</si>
  <si>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</si>
  <si>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</si>
  <si>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</si>
  <si>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</si>
  <si>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</si>
  <si>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</si>
  <si>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</si>
  <si>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</si>
  <si>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</si>
  <si>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</si>
  <si>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</si>
  <si>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</si>
  <si>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</si>
  <si>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</si>
  <si>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</si>
  <si>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</si>
  <si>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</si>
  <si>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</si>
  <si>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</si>
  <si>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</si>
  <si>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</si>
  <si>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</si>
  <si>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</si>
  <si>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</si>
  <si>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</si>
  <si>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</si>
  <si>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</si>
  <si>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</si>
  <si>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</si>
  <si>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</si>
  <si>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</si>
  <si>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</si>
  <si>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</si>
  <si>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</si>
  <si>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</si>
  <si>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</si>
  <si>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</si>
  <si>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</si>
  <si>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</si>
  <si>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</si>
  <si>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</si>
  <si>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</si>
  <si>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</si>
  <si>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</si>
  <si>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</si>
  <si>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</si>
  <si>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</si>
  <si>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</si>
  <si>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</si>
  <si>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</si>
  <si>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</si>
  <si>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</si>
  <si>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</si>
  <si>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</si>
  <si>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</si>
  <si>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</si>
  <si>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</si>
  <si>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</si>
  <si>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</si>
  <si>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</si>
  <si>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</si>
  <si>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</si>
  <si>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</si>
  <si>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</si>
  <si>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</si>
  <si>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</si>
  <si>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</si>
  <si>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</si>
  <si>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</si>
  <si>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</si>
  <si>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</si>
  <si>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</si>
  <si>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</si>
  <si>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</si>
  <si>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</si>
  <si>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</si>
  <si>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</si>
  <si>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</si>
  <si>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</si>
  <si>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</si>
  <si>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</si>
  <si>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</si>
  <si>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</si>
  <si>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</si>
  <si>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</si>
  <si>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</si>
  <si>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</si>
  <si>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</si>
  <si>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</si>
  <si>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</si>
  <si>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</si>
  <si>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</si>
  <si>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</si>
  <si>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</si>
  <si>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</si>
  <si>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</si>
  <si>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</si>
  <si>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</si>
  <si>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</si>
  <si>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</si>
  <si>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</si>
  <si>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</si>
  <si>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</si>
  <si>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</si>
  <si>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</si>
  <si>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</si>
  <si>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</si>
  <si>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</si>
  <si>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</si>
  <si>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</si>
  <si>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</si>
  <si>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</si>
  <si>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</si>
  <si>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</si>
  <si>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</si>
  <si>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</si>
  <si>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</si>
  <si>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</si>
  <si>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</si>
  <si>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</si>
  <si>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</si>
  <si>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</si>
  <si>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</si>
  <si>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</si>
  <si>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</si>
  <si>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</si>
  <si>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</si>
  <si>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</si>
  <si>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</si>
  <si>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</si>
  <si>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</si>
  <si>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</si>
  <si>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</si>
  <si>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</si>
  <si>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</si>
  <si>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</si>
  <si>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</si>
  <si>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</si>
  <si>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</si>
  <si>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</si>
  <si>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</si>
  <si>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</si>
  <si>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</si>
  <si>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</si>
  <si>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</si>
  <si>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</si>
  <si>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</si>
  <si>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</si>
  <si>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</si>
  <si>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</si>
  <si>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</si>
  <si>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</si>
  <si>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</si>
  <si>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</si>
  <si>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</si>
  <si>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</si>
  <si>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</si>
  <si>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</si>
  <si>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</si>
  <si>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</si>
  <si>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</si>
  <si>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</si>
  <si>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</si>
  <si>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</si>
  <si>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</si>
  <si>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</si>
  <si>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</si>
  <si>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</si>
  <si>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</si>
  <si>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</si>
  <si>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</si>
  <si>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</si>
  <si>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</si>
  <si>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</si>
  <si>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</si>
  <si>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</si>
  <si>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</si>
  <si>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</si>
  <si>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</si>
  <si>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</si>
  <si>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</si>
  <si>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</si>
  <si>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</si>
  <si>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</si>
  <si>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</si>
  <si>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</si>
  <si>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</si>
  <si>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</si>
  <si>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</si>
  <si>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</si>
  <si>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</si>
  <si>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</si>
  <si>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</si>
  <si>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</si>
  <si>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</si>
  <si>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</si>
  <si>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</si>
  <si>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</si>
  <si>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</si>
  <si>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</si>
  <si>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</si>
  <si>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</si>
  <si>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</si>
  <si>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</si>
  <si>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</si>
  <si>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</si>
  <si>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</si>
  <si>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</si>
  <si>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</si>
  <si>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</si>
  <si>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</si>
  <si>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</si>
  <si>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</si>
  <si>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</si>
  <si>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</si>
  <si>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</si>
  <si>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</si>
  <si>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</si>
  <si>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</si>
  <si>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</si>
  <si>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</si>
  <si>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</si>
  <si>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</si>
  <si>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</si>
  <si>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</si>
  <si>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</si>
  <si>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</si>
  <si>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</si>
  <si>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</si>
  <si>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</si>
  <si>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</si>
  <si>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</si>
  <si>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</si>
  <si>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</si>
  <si>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</si>
  <si>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</si>
  <si>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</si>
  <si>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</si>
  <si>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</si>
  <si>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</si>
  <si>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</si>
  <si>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</si>
  <si>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</si>
  <si>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</si>
  <si>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</si>
  <si>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</si>
  <si>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</si>
  <si>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</si>
  <si>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</si>
  <si>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</si>
  <si>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</si>
  <si>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</si>
  <si>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</si>
  <si>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</si>
  <si>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</si>
  <si>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</si>
  <si>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</si>
  <si>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</si>
  <si>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</si>
  <si>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</si>
  <si>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</si>
  <si>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</si>
  <si>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</si>
  <si>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</si>
  <si>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</si>
  <si>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</si>
  <si>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</si>
  <si>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</si>
  <si>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</si>
  <si>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</si>
  <si>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</si>
  <si>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</si>
  <si>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</si>
  <si>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</si>
  <si>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</si>
  <si>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</si>
  <si>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</si>
  <si>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</si>
  <si>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</si>
  <si>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</si>
  <si>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</si>
  <si>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</si>
  <si>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</si>
  <si>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</si>
  <si>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</si>
  <si>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</si>
  <si>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</si>
  <si>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</si>
  <si>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</si>
  <si>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</si>
  <si>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</si>
  <si>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</si>
  <si>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</si>
  <si>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</si>
  <si>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</si>
  <si>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</si>
  <si>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</si>
  <si>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</si>
  <si>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</si>
  <si>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</si>
  <si>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</si>
  <si>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</si>
  <si>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</si>
  <si>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</si>
  <si>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</si>
  <si>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</si>
  <si>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</si>
  <si>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</si>
  <si>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</si>
  <si>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</si>
  <si>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</si>
  <si>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</si>
  <si>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</si>
  <si>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</si>
  <si>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</si>
  <si>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</si>
  <si>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</si>
  <si>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</si>
  <si>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</si>
  <si>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</si>
  <si>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</si>
  <si>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</si>
  <si>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</si>
  <si>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</si>
  <si>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</si>
  <si>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</si>
  <si>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</si>
  <si>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</si>
  <si>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</si>
  <si>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</si>
  <si>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</si>
  <si>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</si>
  <si>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</si>
  <si>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</si>
  <si>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</si>
  <si>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</si>
  <si>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</si>
  <si>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</si>
  <si>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</si>
  <si>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</si>
  <si>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</si>
  <si>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</si>
  <si>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</si>
  <si>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</si>
  <si>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</si>
  <si>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</si>
  <si>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</si>
  <si>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</si>
  <si>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</si>
  <si>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</si>
  <si>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</si>
  <si>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</si>
  <si>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</si>
  <si>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</si>
  <si>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</si>
  <si>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</si>
  <si>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</si>
  <si>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</si>
  <si>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</si>
  <si>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</si>
  <si>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</si>
  <si>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</si>
  <si>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</si>
  <si>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</si>
  <si>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</si>
  <si>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</si>
  <si>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</si>
  <si>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</si>
  <si>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</si>
  <si>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</si>
  <si>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</si>
  <si>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</si>
  <si>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</si>
  <si>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</si>
  <si>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</si>
  <si>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</si>
  <si>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</si>
  <si>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</si>
  <si>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</si>
  <si>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</si>
  <si>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</si>
  <si>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</si>
  <si>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</si>
  <si>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</si>
  <si>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</si>
  <si>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</si>
  <si>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</si>
  <si>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</si>
  <si>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</si>
  <si>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</si>
  <si>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</si>
  <si>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</si>
  <si>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</si>
  <si>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</si>
  <si>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</si>
  <si>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</si>
  <si>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</si>
  <si>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</si>
  <si>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</si>
  <si>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</si>
  <si>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</si>
  <si>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</si>
  <si>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</si>
  <si>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</si>
  <si>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</si>
  <si>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</si>
  <si>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</si>
  <si>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</si>
  <si>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</si>
  <si>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</si>
  <si>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</si>
  <si>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</si>
  <si>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</si>
  <si>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</si>
  <si>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</si>
  <si>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</si>
  <si>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</si>
  <si>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</si>
  <si>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</si>
  <si>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</si>
  <si>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</si>
  <si>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</si>
  <si>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</si>
  <si>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</si>
  <si>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</si>
  <si>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</si>
  <si>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</si>
  <si>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</si>
  <si>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</si>
  <si>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</si>
  <si>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</si>
  <si>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</si>
  <si>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</si>
  <si>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</si>
  <si>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</si>
  <si>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</si>
  <si>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</si>
  <si>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</si>
  <si>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</si>
  <si>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</si>
  <si>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</si>
  <si>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</si>
  <si>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</si>
  <si>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</si>
  <si>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</si>
  <si>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</si>
  <si>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</si>
  <si>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</si>
  <si>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</si>
  <si>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</si>
  <si>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</si>
  <si>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</si>
  <si>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</si>
  <si>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</si>
  <si>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</si>
  <si>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</si>
  <si>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</si>
  <si>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</si>
  <si>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</si>
  <si>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</si>
  <si>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</si>
  <si>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</si>
  <si>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</si>
  <si>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</si>
  <si>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</si>
  <si>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</si>
  <si>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</si>
  <si>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</si>
  <si>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</si>
  <si>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</si>
  <si>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</si>
  <si>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</si>
  <si>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</si>
  <si>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</si>
  <si>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</si>
  <si>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</si>
  <si>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</si>
  <si>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</si>
  <si>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</si>
  <si>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</si>
  <si>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</si>
  <si>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</si>
  <si>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</si>
  <si>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</si>
  <si>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</si>
  <si>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</si>
  <si>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</si>
  <si>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</si>
  <si>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</si>
  <si>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</si>
  <si>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</si>
  <si>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</si>
  <si>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</si>
  <si>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</si>
  <si>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</si>
  <si>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</si>
  <si>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</si>
  <si>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</si>
  <si>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</si>
  <si>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</si>
  <si>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</si>
  <si>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</si>
  <si>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</si>
  <si>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</si>
  <si>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</si>
  <si>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</si>
  <si>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</si>
  <si>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</si>
  <si>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</si>
  <si>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</si>
  <si>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</si>
  <si>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</si>
  <si>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</si>
  <si>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</si>
  <si>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</si>
  <si>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</si>
  <si>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</si>
  <si>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</si>
  <si>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</si>
  <si>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</si>
  <si>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</si>
  <si>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</si>
  <si>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</si>
  <si>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</si>
  <si>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</si>
  <si>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</si>
  <si>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</si>
  <si>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</si>
  <si>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</si>
  <si>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</si>
  <si>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</si>
  <si>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</si>
  <si>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</si>
  <si>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</si>
  <si>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</si>
  <si>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</si>
  <si>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</si>
  <si>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</si>
  <si>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</si>
  <si>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</si>
  <si>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</si>
  <si>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</si>
  <si>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</si>
  <si>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</si>
  <si>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</si>
  <si>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</si>
  <si>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</si>
  <si>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</si>
  <si>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</si>
  <si>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</si>
  <si>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</si>
  <si>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</si>
  <si>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</si>
  <si>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</si>
  <si>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</si>
  <si>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</si>
  <si>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</si>
  <si>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</si>
  <si>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</si>
  <si>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</si>
  <si>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</si>
  <si>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</si>
  <si>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</si>
  <si>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</si>
  <si>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</si>
  <si>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</si>
  <si>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</si>
  <si>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</si>
  <si>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</si>
  <si>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</si>
  <si>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</si>
  <si>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</si>
  <si>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</si>
  <si>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</si>
  <si>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</si>
  <si>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</si>
  <si>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</si>
  <si>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</si>
  <si>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</si>
  <si>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</si>
  <si>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</si>
  <si>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</si>
  <si>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</si>
  <si>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</si>
  <si>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</si>
  <si>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</si>
  <si>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</si>
  <si>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</si>
  <si>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</si>
  <si>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</si>
  <si>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</si>
  <si>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</si>
  <si>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</si>
  <si>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</si>
  <si>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</si>
  <si>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</si>
  <si>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</si>
  <si>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</si>
  <si>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</si>
  <si>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</si>
  <si>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</si>
  <si>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</si>
  <si>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</si>
  <si>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</si>
  <si>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</si>
  <si>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</si>
  <si>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</si>
  <si>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</si>
  <si>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</si>
  <si>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</si>
  <si>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</si>
  <si>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</si>
  <si>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</si>
  <si>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</si>
  <si>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</si>
  <si>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</si>
  <si>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</si>
  <si>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</si>
  <si>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</si>
  <si>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</si>
  <si>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</si>
  <si>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</si>
  <si>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</si>
  <si>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</si>
  <si>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</si>
  <si>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</si>
  <si>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</si>
  <si>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</si>
  <si>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</si>
  <si>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</si>
  <si>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</si>
  <si>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</si>
  <si>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</si>
  <si>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</si>
  <si>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</si>
  <si>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</si>
  <si>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</si>
  <si>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</si>
  <si>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</si>
  <si>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</si>
  <si>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</si>
  <si>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</si>
  <si>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</si>
  <si>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</si>
  <si>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</si>
  <si>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</si>
  <si>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</si>
  <si>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</si>
  <si>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</si>
  <si>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</si>
  <si>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</si>
  <si>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</si>
  <si>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</si>
  <si>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</si>
  <si>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</si>
  <si>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</si>
  <si>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</si>
  <si>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</si>
  <si>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</si>
  <si>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</si>
  <si>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</si>
  <si>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</si>
  <si>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</si>
  <si>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</si>
  <si>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</si>
  <si>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</si>
  <si>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</si>
  <si>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</si>
  <si>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</si>
  <si>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</si>
  <si>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</si>
  <si>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</si>
  <si>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</si>
  <si>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</si>
  <si>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</si>
  <si>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</si>
  <si>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</si>
  <si>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</si>
  <si>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</si>
  <si>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</si>
  <si>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</si>
  <si>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</si>
  <si>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</si>
  <si>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</si>
  <si>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</si>
  <si>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</si>
  <si>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</si>
  <si>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</si>
  <si>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</si>
  <si>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</si>
  <si>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</si>
  <si>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</si>
  <si>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</si>
  <si>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</si>
  <si>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</si>
  <si>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</si>
  <si>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</si>
  <si>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</si>
  <si>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</si>
  <si>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</si>
  <si>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</si>
  <si>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</si>
  <si>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</si>
  <si>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</si>
  <si>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</si>
  <si>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</si>
  <si>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</si>
  <si>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</si>
  <si>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</si>
  <si>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</si>
  <si>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</si>
  <si>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</si>
  <si>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</si>
  <si>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</si>
  <si>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</si>
  <si>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</si>
  <si>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</si>
  <si>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</si>
  <si>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</si>
  <si>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</si>
  <si>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</si>
  <si>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</si>
  <si>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</si>
  <si>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</si>
  <si>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</si>
  <si>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</si>
  <si>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</si>
  <si>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</si>
  <si>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</si>
  <si>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</si>
  <si>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</si>
  <si>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</si>
  <si>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</si>
  <si>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</si>
  <si>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</si>
  <si>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</si>
  <si>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</si>
  <si>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</si>
  <si>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</si>
  <si>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</si>
  <si>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</si>
  <si>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</si>
  <si>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</si>
  <si>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</si>
  <si>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</si>
  <si>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</si>
  <si>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</si>
  <si>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</si>
  <si>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</si>
  <si>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</si>
  <si>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</si>
  <si>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</si>
  <si>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</si>
  <si>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</si>
  <si>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</si>
  <si>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</si>
  <si>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</si>
  <si>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</si>
  <si>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</si>
  <si>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</si>
  <si>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</si>
  <si>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</si>
  <si>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</si>
  <si>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</si>
  <si>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</si>
  <si>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</si>
  <si>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</si>
  <si>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</si>
  <si>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</si>
  <si>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</si>
  <si>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</si>
  <si>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</si>
  <si>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</si>
  <si>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</si>
  <si>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</si>
  <si>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</si>
  <si>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</si>
  <si>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</si>
  <si>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</si>
  <si>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</si>
  <si>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</si>
  <si>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</si>
  <si>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</si>
  <si>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</si>
  <si>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</si>
  <si>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</si>
  <si>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</si>
  <si>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</si>
  <si>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</si>
  <si>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</si>
  <si>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</si>
  <si>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</si>
  <si>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</si>
  <si>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</si>
  <si>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</si>
  <si>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</si>
  <si>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</si>
  <si>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</si>
  <si>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</si>
  <si>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</si>
  <si>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</si>
  <si>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</si>
  <si>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</si>
  <si>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</si>
  <si>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</si>
  <si>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</si>
  <si>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</si>
  <si>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</si>
  <si>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</si>
  <si>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</si>
  <si>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</si>
  <si>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</si>
  <si>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</si>
  <si>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</si>
  <si>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</si>
  <si>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</si>
  <si>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</si>
  <si>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</si>
  <si>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</si>
  <si>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</si>
  <si>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</si>
  <si>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</si>
  <si>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</si>
  <si>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</si>
  <si>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</si>
  <si>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</si>
  <si>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</si>
  <si>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</si>
  <si>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</si>
  <si>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</si>
  <si>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</si>
  <si>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</si>
  <si>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</si>
  <si>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</si>
  <si>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</si>
  <si>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</si>
  <si>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</si>
  <si>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</si>
  <si>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</si>
  <si>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</si>
  <si>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</si>
  <si>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</si>
  <si>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</si>
  <si>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</si>
  <si>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</si>
  <si>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</si>
  <si>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</si>
  <si>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</si>
  <si>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</si>
  <si>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</si>
  <si>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</si>
  <si>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</si>
  <si>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</si>
  <si>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</si>
  <si>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</si>
  <si>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</si>
  <si>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</si>
  <si>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</si>
  <si>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</si>
  <si>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</si>
  <si>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</si>
  <si>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</si>
  <si>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</si>
  <si>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</si>
  <si>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</si>
  <si>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</si>
  <si>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</si>
  <si>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</si>
  <si>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</si>
  <si>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</si>
  <si>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</si>
  <si>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</si>
  <si>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</si>
  <si>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</si>
  <si>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</si>
  <si>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</si>
  <si>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</si>
  <si>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</si>
  <si>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</si>
  <si>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</si>
  <si>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</si>
  <si>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</si>
  <si>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</si>
  <si>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</si>
  <si>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</si>
  <si>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</si>
  <si>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</si>
  <si>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</si>
  <si>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</si>
  <si>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</si>
  <si>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</si>
  <si>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</si>
  <si>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</si>
  <si>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</si>
  <si>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</si>
  <si>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</si>
  <si>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</si>
  <si>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</si>
  <si>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</si>
  <si>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</si>
  <si>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</si>
  <si>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</si>
  <si>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</si>
  <si>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</si>
  <si>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</si>
  <si>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</si>
  <si>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</si>
  <si>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</si>
  <si>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</si>
  <si>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</si>
  <si>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</si>
  <si>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</si>
  <si>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</si>
  <si>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</si>
  <si>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</si>
  <si>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</si>
  <si>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</si>
  <si>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</si>
  <si>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</si>
  <si>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</si>
  <si>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</si>
  <si>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</si>
  <si>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</si>
  <si>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</si>
  <si>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</si>
  <si>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</si>
  <si>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</si>
  <si>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</si>
  <si>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</si>
  <si>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</si>
  <si>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</si>
  <si>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</si>
  <si>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</si>
  <si>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</si>
  <si>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</si>
  <si>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</si>
  <si>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</si>
  <si>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</si>
  <si>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</si>
  <si>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</si>
  <si>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</si>
  <si>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</si>
  <si>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</si>
  <si>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</si>
  <si>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</si>
  <si>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</si>
  <si>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</si>
  <si>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</si>
  <si>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</si>
  <si>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</si>
  <si>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</si>
  <si>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</si>
  <si>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</si>
  <si>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</si>
  <si>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</si>
  <si>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</si>
  <si>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</si>
  <si>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</si>
  <si>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</si>
  <si>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</si>
  <si>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</si>
  <si>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</si>
  <si>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</si>
  <si>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</si>
  <si>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</si>
  <si>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</si>
  <si>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</si>
  <si>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</si>
  <si>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</si>
  <si>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</si>
  <si>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</si>
  <si>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</si>
  <si>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</si>
  <si>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</si>
  <si>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</si>
  <si>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</si>
  <si>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</si>
  <si>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</si>
  <si>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</si>
  <si>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</si>
  <si>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</si>
  <si>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</si>
  <si>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</si>
  <si>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</si>
  <si>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</si>
  <si>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</si>
  <si>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</si>
  <si>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</si>
  <si>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</si>
  <si>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</si>
  <si>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</si>
  <si>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</si>
  <si>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</si>
  <si>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</si>
  <si>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</si>
  <si>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</si>
  <si>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</si>
  <si>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</si>
  <si>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</si>
  <si>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</si>
  <si>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</si>
  <si>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</si>
  <si>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</si>
  <si>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</si>
  <si>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</si>
  <si>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</si>
  <si>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</si>
  <si>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</si>
  <si>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</si>
  <si>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</si>
  <si>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</si>
  <si>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</si>
  <si>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</si>
  <si>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</si>
  <si>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</si>
  <si>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</si>
  <si>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</si>
  <si>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</si>
  <si>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</si>
  <si>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</si>
  <si>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</si>
  <si>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</si>
  <si>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</si>
  <si>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</si>
  <si>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</si>
  <si>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</si>
  <si>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</si>
  <si>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</si>
  <si>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</si>
  <si>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</si>
  <si>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</si>
  <si>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</si>
  <si>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</si>
  <si>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</si>
  <si>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</si>
  <si>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</si>
  <si>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</si>
  <si>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</si>
  <si>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</si>
  <si>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</si>
  <si>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</si>
  <si>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</si>
  <si>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</si>
  <si>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</si>
  <si>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</si>
  <si>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</si>
  <si>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</si>
  <si>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</si>
  <si>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</si>
  <si>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</si>
  <si>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</si>
  <si>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</si>
  <si>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</si>
  <si>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</si>
  <si>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</si>
  <si>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</si>
  <si>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</si>
  <si>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</si>
  <si>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</si>
  <si>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</si>
  <si>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</si>
  <si>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</si>
  <si>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</si>
  <si>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</si>
  <si>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</si>
  <si>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</si>
  <si>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</si>
  <si>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</si>
  <si>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</si>
  <si>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</si>
  <si>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</si>
  <si>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</si>
  <si>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</si>
  <si>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</si>
  <si>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</si>
  <si>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</si>
  <si>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</si>
  <si>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</si>
  <si>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</si>
  <si>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</si>
  <si>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</si>
  <si>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</si>
  <si>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</si>
  <si>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</si>
  <si>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</si>
  <si>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</si>
  <si>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</si>
  <si>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</si>
  <si>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</si>
  <si>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</si>
  <si>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</si>
  <si>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</si>
  <si>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</si>
  <si>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</si>
  <si>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</si>
  <si>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</si>
  <si>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</si>
  <si>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</si>
  <si>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</si>
  <si>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</si>
  <si>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</si>
  <si>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</si>
  <si>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</si>
  <si>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</si>
  <si>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</si>
  <si>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</si>
  <si>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</si>
  <si>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</si>
  <si>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</si>
  <si>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</si>
  <si>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</si>
  <si>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</si>
  <si>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</si>
  <si>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</si>
  <si>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</si>
  <si>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</si>
  <si>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</si>
  <si>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</si>
  <si>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</si>
  <si>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</si>
  <si>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</si>
  <si>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</si>
  <si>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</si>
  <si>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</si>
  <si>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</si>
  <si>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</si>
  <si>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</si>
  <si>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</si>
  <si>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</si>
  <si>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</si>
  <si>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</si>
  <si>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</si>
  <si>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</si>
  <si>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</si>
  <si>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</si>
  <si>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</si>
  <si>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</si>
  <si>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</si>
  <si>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</si>
  <si>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</si>
  <si>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</si>
  <si>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</si>
  <si>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</si>
  <si>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</si>
  <si>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</si>
  <si>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</si>
  <si>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</si>
  <si>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</si>
  <si>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</si>
  <si>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</si>
  <si>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</si>
  <si>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</si>
  <si>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</si>
  <si>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</si>
  <si>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</si>
  <si>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</si>
  <si>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</si>
  <si>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</si>
  <si>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</si>
  <si>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</si>
  <si>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</si>
  <si>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</si>
  <si>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</si>
  <si>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</si>
  <si>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</si>
  <si>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</si>
  <si>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</si>
  <si>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</si>
  <si>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</si>
  <si>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</si>
  <si>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</si>
  <si>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</si>
  <si>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</si>
  <si>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</si>
  <si>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</si>
  <si>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</si>
  <si>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</si>
  <si>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</si>
  <si>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</si>
  <si>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</si>
  <si>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</si>
  <si>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</si>
  <si>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</si>
  <si>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</si>
  <si>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</si>
  <si>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</si>
  <si>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</si>
  <si>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</si>
  <si>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</si>
  <si>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</si>
  <si>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</si>
  <si>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</si>
  <si>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</si>
  <si>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</si>
  <si>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</si>
  <si>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</si>
  <si>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</si>
  <si>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</si>
  <si>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</si>
  <si>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</si>
  <si>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</si>
  <si>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</si>
  <si>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</si>
  <si>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</si>
  <si>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</si>
  <si>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</si>
  <si>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</si>
  <si>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</si>
  <si>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</si>
  <si>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</si>
  <si>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</si>
  <si>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</si>
  <si>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</si>
  <si>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</si>
  <si>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</si>
  <si>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</si>
  <si>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</si>
  <si>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</si>
  <si>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</si>
  <si>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</si>
  <si>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</si>
  <si>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</si>
  <si>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</si>
  <si>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</si>
  <si>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</si>
  <si>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</si>
  <si>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</si>
  <si>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</si>
  <si>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</si>
  <si>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</si>
  <si>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</si>
  <si>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</si>
  <si>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</si>
  <si>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</si>
  <si>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</si>
  <si>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</si>
  <si>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</si>
  <si>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</si>
  <si>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</si>
  <si>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</si>
  <si>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</si>
  <si>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</si>
  <si>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</si>
  <si>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</si>
  <si>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</si>
  <si>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</si>
  <si>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</si>
  <si>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</si>
  <si>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</si>
  <si>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</si>
  <si>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</si>
  <si>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</si>
  <si>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</si>
  <si>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</si>
  <si>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</si>
  <si>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</si>
  <si>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</si>
  <si>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</si>
  <si>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</si>
  <si>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</si>
  <si>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</si>
  <si>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</si>
  <si>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</si>
  <si>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</si>
  <si>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</si>
  <si>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</si>
  <si>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</si>
  <si>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</si>
  <si>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</si>
  <si>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</si>
  <si>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</si>
  <si>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</si>
  <si>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</si>
  <si>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</si>
  <si>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</si>
  <si>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</si>
  <si>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</si>
  <si>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</si>
  <si>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</si>
  <si>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</si>
  <si>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</si>
  <si>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</si>
  <si>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</si>
  <si>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</si>
  <si>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</si>
  <si>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</si>
  <si>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</si>
  <si>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</si>
  <si>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</si>
  <si>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</si>
  <si>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</si>
  <si>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</si>
  <si>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</si>
  <si>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</si>
  <si>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</si>
  <si>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</si>
  <si>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</si>
  <si>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</si>
  <si>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</si>
  <si>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</si>
  <si>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</si>
  <si>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</si>
  <si>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</si>
  <si>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</si>
  <si>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</si>
  <si>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</si>
  <si>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</si>
  <si>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</si>
  <si>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</si>
  <si>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</si>
  <si>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</si>
  <si>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</si>
  <si>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</si>
  <si>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</si>
  <si>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</si>
  <si>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</si>
  <si>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</si>
  <si>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</si>
  <si>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</si>
  <si>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</si>
  <si>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</si>
  <si>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</si>
  <si>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</si>
  <si>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</si>
  <si>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</si>
  <si>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</si>
  <si>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</si>
  <si>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</si>
  <si>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</si>
  <si>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</si>
  <si>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</si>
  <si>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</si>
  <si>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</si>
  <si>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</si>
  <si>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</si>
  <si>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</si>
  <si>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</si>
  <si>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</si>
  <si>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</si>
  <si>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</si>
  <si>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</si>
  <si>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</si>
  <si>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</si>
  <si>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</si>
  <si>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</si>
  <si>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</si>
  <si>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</si>
  <si>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</si>
  <si>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</si>
  <si>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</si>
  <si>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</si>
  <si>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</si>
  <si>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</si>
  <si>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</si>
  <si>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</si>
  <si>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</si>
  <si>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</si>
  <si>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</si>
  <si>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</si>
  <si>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</si>
  <si>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</si>
  <si>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</si>
  <si>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</si>
  <si>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</si>
  <si>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</si>
  <si>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</si>
  <si>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</si>
  <si>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</si>
  <si>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</si>
  <si>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</si>
  <si>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</si>
  <si>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</si>
  <si>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</si>
  <si>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</si>
  <si>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</si>
  <si>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</si>
  <si>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</si>
  <si>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</si>
  <si>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</si>
  <si>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</si>
  <si>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</si>
  <si>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</si>
  <si>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</si>
  <si>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</si>
  <si>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</si>
  <si>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</si>
  <si>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</si>
  <si>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</si>
  <si>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</si>
  <si>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</si>
  <si>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</si>
  <si>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</si>
  <si>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</si>
  <si>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</si>
  <si>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</si>
  <si>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</si>
  <si>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</si>
  <si>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</si>
  <si>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</si>
  <si>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</si>
  <si>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</si>
  <si>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</si>
  <si>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</si>
  <si>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</si>
  <si>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</si>
  <si>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</si>
  <si>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</si>
  <si>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</si>
  <si>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</si>
  <si>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</si>
  <si>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</si>
  <si>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</si>
  <si>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</si>
  <si>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</si>
  <si>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</si>
  <si>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</si>
  <si>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</si>
  <si>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</si>
  <si>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</si>
  <si>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</si>
  <si>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</si>
  <si>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</si>
  <si>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</si>
  <si>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</si>
  <si>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</si>
  <si>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</si>
  <si>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</si>
  <si>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</si>
  <si>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</si>
  <si>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</si>
  <si>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</si>
  <si>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</si>
  <si>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</si>
  <si>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</si>
  <si>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</si>
  <si>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</si>
  <si>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</si>
  <si>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</si>
  <si>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</si>
  <si>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</si>
  <si>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</si>
  <si>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</si>
  <si>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</si>
  <si>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</si>
  <si>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</si>
  <si>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</si>
  <si>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</si>
  <si>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</si>
  <si>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</si>
  <si>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</si>
  <si>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</si>
  <si>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</si>
  <si>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</si>
  <si>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</si>
  <si>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</si>
  <si>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</si>
  <si>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</si>
  <si>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</si>
  <si>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</si>
  <si>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</si>
  <si>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</si>
  <si>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</si>
  <si>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</si>
  <si>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</si>
  <si>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</si>
  <si>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</si>
  <si>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</si>
  <si>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</si>
  <si>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</si>
  <si>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</si>
  <si>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</si>
  <si>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</si>
  <si>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</si>
  <si>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</si>
  <si>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</si>
  <si>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</si>
  <si>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</si>
  <si>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</si>
  <si>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</si>
  <si>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</si>
  <si>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</si>
  <si>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</si>
  <si>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</si>
  <si>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</si>
  <si>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</si>
  <si>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</si>
  <si>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</si>
  <si>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</si>
  <si>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</si>
  <si>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</si>
  <si>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</si>
  <si>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</si>
  <si>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</si>
  <si>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</si>
  <si>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</si>
  <si>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</si>
  <si>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</si>
  <si>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</si>
  <si>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</si>
  <si>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</si>
  <si>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</si>
  <si>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</si>
  <si>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</si>
  <si>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</si>
  <si>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</si>
  <si>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</si>
  <si>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</si>
  <si>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</si>
  <si>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</si>
  <si>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</si>
  <si>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</si>
  <si>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</si>
  <si>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</si>
  <si>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</si>
  <si>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</si>
  <si>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</si>
  <si>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</si>
  <si>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</si>
  <si>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</si>
  <si>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</si>
  <si>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</si>
  <si>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</si>
  <si>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</si>
  <si>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</si>
  <si>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</si>
  <si>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</si>
  <si>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</si>
  <si>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</si>
  <si>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</si>
  <si>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</si>
  <si>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</si>
  <si>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</si>
  <si>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</si>
  <si>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</si>
  <si>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</si>
  <si>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</si>
  <si>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</si>
  <si>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</si>
  <si>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</si>
  <si>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</si>
  <si>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</si>
  <si>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</si>
  <si>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</si>
  <si>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</si>
  <si>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</si>
  <si>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</si>
  <si>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</si>
  <si>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</si>
  <si>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</si>
  <si>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</si>
  <si>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</si>
  <si>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</si>
  <si>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</si>
  <si>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</si>
  <si>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</si>
  <si>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</si>
  <si>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</si>
  <si>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</si>
  <si>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</si>
  <si>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</si>
  <si>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</si>
  <si>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</si>
  <si>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</si>
  <si>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</si>
  <si>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</si>
  <si>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</si>
  <si>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</si>
  <si>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</si>
  <si>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</si>
  <si>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</si>
  <si>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</si>
  <si>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</si>
  <si>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</si>
  <si>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</si>
  <si>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</si>
  <si>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</si>
  <si>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</si>
  <si>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</si>
  <si>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</si>
  <si>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</si>
  <si>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</si>
  <si>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</si>
  <si>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</si>
  <si>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</si>
  <si>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</si>
  <si>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</si>
  <si>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</si>
  <si>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</si>
  <si>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</si>
  <si>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</si>
  <si>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</si>
  <si>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</si>
  <si>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</si>
  <si>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</si>
  <si>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</si>
  <si>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</si>
  <si>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</si>
  <si>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</si>
  <si>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</si>
  <si>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</si>
  <si>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</si>
  <si>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</si>
  <si>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</si>
  <si>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</si>
  <si>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</si>
  <si>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</si>
  <si>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</si>
  <si>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</si>
  <si>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</si>
  <si>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</si>
  <si>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</si>
  <si>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</si>
  <si>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</si>
  <si>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</si>
  <si>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</si>
  <si>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</si>
  <si>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</si>
  <si>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</si>
  <si>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</si>
  <si>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</si>
  <si>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</si>
  <si>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</si>
  <si>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</si>
  <si>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</si>
  <si>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</si>
  <si>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</si>
  <si>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</si>
  <si>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</si>
  <si>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</si>
  <si>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</si>
  <si>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</si>
  <si>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</si>
  <si>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</si>
  <si>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</si>
  <si>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</si>
  <si>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</si>
  <si>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</si>
  <si>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</si>
  <si>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</si>
  <si>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</si>
  <si>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</si>
  <si>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</si>
  <si>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</si>
  <si>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</si>
  <si>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</si>
  <si>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</si>
  <si>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</si>
  <si>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</si>
  <si>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</si>
  <si>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</si>
  <si>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</si>
  <si>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</si>
  <si>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</si>
  <si>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</si>
  <si>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</si>
  <si>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</si>
  <si>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</si>
  <si>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PCM-20251202-00001397</t>
  </si>
  <si>
    <t>EM team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</si>
  <si>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</si>
  <si>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</si>
  <si>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</si>
  <si>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</si>
  <si>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</si>
  <si>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</si>
  <si>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</si>
  <si>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</si>
  <si>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</si>
  <si>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</si>
  <si>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</si>
  <si>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</si>
  <si>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</si>
  <si>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</si>
  <si>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</si>
  <si>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</si>
  <si>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</si>
  <si>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</si>
  <si>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</si>
  <si>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</si>
  <si>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</si>
  <si>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</si>
  <si>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</si>
  <si>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</si>
  <si>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</si>
  <si>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</si>
  <si>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</si>
  <si>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</si>
  <si>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</si>
  <si>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</si>
  <si>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</si>
  <si>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</si>
  <si>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</si>
  <si>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</si>
  <si>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</si>
  <si>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</si>
  <si>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</si>
  <si>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</si>
  <si>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</si>
  <si>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</si>
  <si>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</si>
  <si>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</si>
  <si>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</si>
  <si>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</si>
  <si>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</si>
  <si>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</si>
  <si>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</si>
  <si>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</si>
  <si>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</si>
  <si>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</si>
  <si>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</si>
  <si>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</si>
  <si>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</si>
  <si>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</si>
  <si>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</si>
  <si>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</si>
  <si>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</si>
  <si>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</si>
  <si>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</si>
  <si>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</si>
  <si>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</si>
  <si>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</si>
  <si>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</si>
  <si>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</si>
  <si>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</si>
  <si>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</si>
  <si>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</si>
  <si>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</si>
  <si>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</si>
  <si>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</si>
  <si>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</si>
  <si>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</si>
  <si>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</si>
  <si>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</si>
  <si>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</si>
  <si>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</si>
  <si>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</si>
  <si>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</si>
  <si>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</si>
  <si>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</si>
  <si>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</si>
  <si>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</si>
  <si>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</si>
  <si>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</si>
  <si>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PCM-20251202-00001334</t>
  </si>
  <si>
    <t>ETA 25 min</t>
  </si>
  <si>
    <t>PCM-20251202-00001389</t>
  </si>
  <si>
    <t>phases issue No parking available, SCECO Team on area still working</t>
  </si>
  <si>
    <t xml:space="preserve"> PCM-20250215-00000830 </t>
  </si>
  <si>
    <t>LTE site still down and  site located in aramco area access issue need special permission</t>
  </si>
  <si>
    <t>PCM-20251202-00001246</t>
  </si>
  <si>
    <t>ETA 5 mins</t>
  </si>
  <si>
    <t>PCM-20251202-00001375</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</si>
  <si>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</si>
  <si>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</si>
  <si>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</si>
  <si>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</si>
  <si>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</si>
  <si>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</si>
  <si>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</si>
  <si>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</si>
  <si>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</si>
  <si>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PCM-20251202-00001388</t>
  </si>
  <si>
    <t xml:space="preserve">EM team need 30 min </t>
  </si>
  <si>
    <t>PCM-20251202-00001391</t>
  </si>
  <si>
    <t xml:space="preserve">EM team need 40 min </t>
  </si>
  <si>
    <t>PCM-20251202-00001097</t>
  </si>
  <si>
    <t>LTE sector down due to moudel issue , team on the way need 70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</si>
</sst>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7" borderId="5" xfId="0" applyNumberFormat="1" applyFont="1" applyFill="1" applyBorder="1" applyAlignment="1">
      <alignment horizontal="center" vertical="center"/>
    </xf>
    <xf numFmtId="0" fontId="33" fillId="7" borderId="1" xfId="0"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1" totalsRowShown="0" headerRowDxfId="172" dataDxfId="171" headerRowBorderDxfId="169" tableBorderDxfId="170" totalsRowBorderDxfId="168">
  <autoFilter ref="A1:L2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5" dataDxfId="154" headerRowBorderDxfId="152" tableBorderDxfId="153" totalsRowBorderDxfId="151">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5" totalsRowShown="0" headerRowDxfId="62" dataDxfId="61" headerRowBorderDxfId="59" tableBorderDxfId="60">
  <autoFilter ref="A1:L9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2" totalsRowShown="0" headerRowDxfId="46" dataDxfId="45" headerRowBorderDxfId="43" tableBorderDxfId="44" totalsRowBorderDxfId="42">
  <autoFilter ref="A1:L2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9" totalsRowShown="0" headerRowDxfId="13" tableBorderDxfId="12">
  <autoFilter ref="A1:L45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330.82454861111182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54" t="s">
        <v>39108</v>
      </c>
      <c r="B3" s="155" t="str">
        <f>IFERROR(VLOOKUP(D3,DB!A:K,11,0),"")</f>
        <v>R1</v>
      </c>
      <c r="C3" s="155">
        <v>1</v>
      </c>
      <c r="D3" s="156" t="s">
        <v>8948</v>
      </c>
      <c r="E3" s="157" t="s">
        <v>39106</v>
      </c>
      <c r="F3" s="73">
        <v>45993.752152777779</v>
      </c>
      <c r="G3" s="159">
        <f ca="1">IFERROR(NOW()-F3,"-")</f>
        <v>2.0821759258979E-2</v>
      </c>
      <c r="H3" s="158">
        <v>45993.752152777779</v>
      </c>
      <c r="I3" s="155" t="str">
        <f>IFERROR(VLOOKUP(D3,DB!A:F,6,0),"")</f>
        <v>SCECO</v>
      </c>
      <c r="J3" s="155" t="str">
        <f>IFERROR(VLOOKUP(D3,DB!A:G,7,0),"")</f>
        <v>Dead</v>
      </c>
      <c r="K3" s="160" t="s">
        <v>39109</v>
      </c>
      <c r="L3" s="161" t="str">
        <f>IFERROR(VLOOKUP(D3,DB!A:I,9,0),"")</f>
        <v>Latis</v>
      </c>
    </row>
    <row r="4" spans="1:15" s="61" customFormat="1" ht="15" customHeight="1">
      <c r="A4" s="129"/>
      <c r="B4" s="128" t="str">
        <f>IFERROR(VLOOKUP(D4,DB!A:K,11,0),"")</f>
        <v/>
      </c>
      <c r="C4" s="128"/>
      <c r="D4" s="56"/>
      <c r="E4" s="127"/>
      <c r="F4" s="73"/>
      <c r="G4" s="125">
        <f ca="1">IFERROR(NOW()-F4,"-")</f>
        <v>45993.772974537038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73"/>
      <c r="G5" s="125">
        <f ca="1">IFERROR(NOW()-F5,"-")</f>
        <v>45993.772974537038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45993.772974537038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45993.772974537038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45993.772974537038</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45993.772974537038</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45993.772974537038</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45993.772974537038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45993.772974537038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45993.772974537038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45993.772974537038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45993.772974537038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45993.772974537038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45993.772974537038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45993.772974537038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45993.772974537038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45993.772974537038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45993.772974537038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45993.772974537038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45993.772974537038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45993.772974537038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45993.772974537038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45993.772974537038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45993.772974537038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45993.772974537038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45993.772974537038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45993.772974537038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45993.772974537038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45993.772974537038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45993.772974537038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45993.772974537038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45993.772974537038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45993.772974537038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45993.772974537038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45993.772974537038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45993.772974537038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45993.772974537038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45993.772974537038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45993.772974537038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45993.772974537038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45993.772974537038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45993.772974537038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45993.772974537038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45993.772974537038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45993.772974537038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45993.772974537038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45993.772974537038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45993.772974537038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45993.772974537038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45993.772974537038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45993.772974537038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45993.772974537038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45993.772974537038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45993.772974537038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45993.772974537038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45993.772974537038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45993.772974537038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45993.772974537038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45993.772974537038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45993.772974537038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45993.772974537038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45993.772974537038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45993.772974537038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45993.772974537038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45993.772974537038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45993.772974537038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45993.772974537038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45993.772974537038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45993.772974537038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45993.772974537038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45993.772974537038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45993.772974537038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45993.772974537038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45993.772974537038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45993.772974537038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45993.772974537038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45993.772974537038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45993.772974537038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45993.772974537038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45993.772974537038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45993.772974537038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45993.772974537038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45993.772974537038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45993.772974537038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45993.772974537038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45993.772974537038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45993.772974537038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45993.772974537038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45993.772974537038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45993.772974537038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45993.772974537038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45993.772974537038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45993.772974537038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45993.772974537038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45993.772974537038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45993.772974537038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45993.772974537038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45993.772974537038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45993.772974537038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45993.772974537038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45993.772974537038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45993.772974537038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45993.772974537038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45993.772974537038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45993.772974537038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45993.772974537038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45993.772974537038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45993.772974537038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45993.772974537038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45993.772974537038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45993.772974537038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45993.772974537038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45993.772974537038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45993.772974537038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45993.772974537038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45993.772974537038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45993.772974537038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45993.772974537038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45993.772974537038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45993.772974537038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45993.772974537038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45993.772974537038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45993.772974537038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45993.772974537038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45993.772974537038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45993.772974537038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45993.772974537038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45993.772974537038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45993.772974537038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45993.772974537038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45993.772974537038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45993.772974537038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45993.772974537038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45993.772974537038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45993.772974537038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45993.772974537038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45993.772974537038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45993.772974537038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45993.772974537038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45993.772974537038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45993.772974537038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45993.772974537038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45993.772974537038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45993.772974537038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45993.772974537038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45993.772974537038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45993.772974537038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45993.772974537038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45993.772974537038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45993.772974537038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45993.772974537038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45993.772974537038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45993.772974537038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45993.772974537038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45993.772974537038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45993.772974537038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45993.772974537038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45993.772974537038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45993.772974537038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45993.772974537038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45993.772974537038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45993.772974537038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45993.772974537038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45993.772974537038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45993.772974537038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45993.772974537038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45993.772974537038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45993.772974537038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45993.772974537038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45993.772974537038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45993.772974537038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45993.772974537038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45993.772974537038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45993.772974537038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45993.772974537038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45993.772974537038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45993.772974537038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45993.772974537038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45993.772974537038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45993.772974537038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45993.772974537038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45993.772974537038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45993.772974537038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45993.772974537038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45993.772974537038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45993.772974537038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45993.772974537038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45993.772974537038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45993.772974537038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45993.772974537038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45993.772974537038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45993.772974537038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45993.772974537038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45993.772974537038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45993.772974537038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45993.772974537038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45993.772974537038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45993.772974537038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45993.772974537038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45993.772974537038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45993.772974537038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45993.772974537038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45993.772974537038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45993.772974537038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45993.772974537038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45993.772974537038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45993.772974537038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45993.772974537038</v>
      </c>
      <c r="H211" s="126"/>
      <c r="I211" s="128" t="str">
        <f>IFERROR(VLOOKUP(D211,DB!A:F,6,0),"")</f>
        <v/>
      </c>
      <c r="J211" s="128" t="str">
        <f>IFERROR(VLOOKUP(D211,DB!A:G,7,0),"")</f>
        <v/>
      </c>
      <c r="K211" s="124"/>
      <c r="L211" s="123" t="str">
        <f>IFERROR(VLOOKUP(D211,DB!A:I,9,0),"")</f>
        <v/>
      </c>
    </row>
  </sheetData>
  <customSheetViews>
    <customSheetView guid="{F6042A99-DD27-4453-835D-0834D95730CC}" filter="1" showAutoFilter="1">
      <pageMargins left="0" right="0" top="0" bottom="0" header="0" footer="0"/>
      <autoFilter ref="B1:M1" xr:uid="{2AF7801C-A473-43F5-9254-5D8F40047724}"/>
    </customSheetView>
  </customSheetViews>
  <dataValidations count="2">
    <dataValidation allowBlank="1" showInputMessage="1" showErrorMessage="1" sqref="E1" xr:uid="{5DBA255D-CDD9-49FB-AD3C-AF70AB4EE696}"/>
    <dataValidation type="list" allowBlank="1" showInputMessage="1" showErrorMessage="1" sqref="E2:E2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168.77313657407649</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9.3855555555564933</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22698</v>
      </c>
      <c r="E5" s="81" t="s">
        <v>39106</v>
      </c>
      <c r="F5" s="100">
        <v>45993.723391203705</v>
      </c>
      <c r="G5" s="101">
        <f ca="1">IFERROR(NOW()-F5,"-")</f>
        <v>4.9583333333430346E-2</v>
      </c>
      <c r="H5" s="100">
        <v>45993.717835648145</v>
      </c>
      <c r="I5" s="18" t="str">
        <f>IFERROR(VLOOKUP(D5,DB!A:F,6,0),"")</f>
        <v>SCECO</v>
      </c>
      <c r="J5" s="18" t="str">
        <f>IFERROR(VLOOKUP(D5,DB!A:G,7,0),"")</f>
        <v>Weak</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22180</v>
      </c>
      <c r="E6" s="99" t="s">
        <v>39187</v>
      </c>
      <c r="F6" s="100">
        <v>45993.751400462963</v>
      </c>
      <c r="G6" s="101">
        <f ca="1">IFERROR(NOW()-F6,"-")</f>
        <v>2.1574074075033423E-2</v>
      </c>
      <c r="H6" s="100">
        <v>45993.722557870373</v>
      </c>
      <c r="I6" s="18" t="str">
        <f>IFERROR(VLOOKUP(D6,DB!A:F,6,0),"")</f>
        <v>SCECO</v>
      </c>
      <c r="J6" s="18" t="str">
        <f>IFERROR(VLOOKUP(D6,DB!A:G,7,0),"")</f>
        <v>In progress</v>
      </c>
      <c r="K6" s="19"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45993.772974537038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45993.772974537038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9"/>
      <c r="E9" s="99"/>
      <c r="F9" s="100"/>
      <c r="G9" s="101">
        <f ca="1">IFERROR(NOW()-F9,"-")</f>
        <v>45993.772974537038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45993.772974537038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45993.772974537038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45993.772974537038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R2</v>
      </c>
      <c r="C13" s="18"/>
      <c r="D13" s="18" t="s">
        <v>16608</v>
      </c>
      <c r="E13" s="99"/>
      <c r="F13" s="100"/>
      <c r="G13" s="101">
        <f ca="1">IFERROR(NOW()-F13,"-")</f>
        <v>45993.772974537038</v>
      </c>
      <c r="H13" s="100"/>
      <c r="I13" s="18" t="str">
        <f>IFERROR(VLOOKUP(D13,DB!A:F,6,0),"")</f>
        <v>SCECO</v>
      </c>
      <c r="J13" s="18" t="str">
        <f>IFERROR(VLOOKUP(D13,DB!A:G,7,0),"")</f>
        <v>In progress+No BB Design</v>
      </c>
      <c r="K13" s="19"/>
      <c r="L13" s="18" t="str">
        <f>IFERROR(VLOOKUP(D13,DB!A:I,9,0),"")</f>
        <v>Latis</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45993.772974537038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45993.772974537038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45993.772974537038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45993.772974537038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45993.772974537038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45993.772974537038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45993.772974537038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45993.772974537038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45993.772974537038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45993.772974537038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45993.772974537038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45993.772974537038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45993.772974537038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45993.772974537038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45993.772974537038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45993.772974537038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45993.772974537038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45993.772974537038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45993.772974537038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45993.772974537038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45993.772974537038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45993.772974537038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45993.772974537038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45993.772974537038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45993.772974537038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45993.772974537038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45993.772974537038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45993.772974537038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45993.772974537038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45993.772974537038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45993.772974537038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45993.772974537038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45993.772974537038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45993.772974537038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45993.772974537038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45993.772974537038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5"/>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24" ca="1" si="0">IFERROR(NOW()-F2,"-")</f>
        <v>45993.772974537038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45993.772974537038</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45993.772974537038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45993.772974537038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45993.772974537038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45993.772974537038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45993.772974537038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45993.772974537038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45993.772974537038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45993.772974537038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45993.772974537038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45993.772974537038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45993.772974537038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45993.772974537038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45993.772974537038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45993.772974537038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45993.772974537038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45993.772974537038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45993.772974537038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45993.772974537038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45993.772974537038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45993.772974537038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45993.772974537038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45993.772974537038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45993.772974537038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45993.772974537038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45993.772974537038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45993.772974537038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45993.772974537038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45993.772974537038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45993.772974537038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45993.772974537038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45993.772974537038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45993.772974537038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45993.772974537038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45993.772974537038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45993.772974537038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45993.772974537038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45993.772974537038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45993.772974537038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45993.772974537038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45993.772974537038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45993.772974537038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45993.772974537038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45993.772974537038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45993.772974537038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45993.772974537038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45993.772974537038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45993.772974537038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45993.772974537038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45993.772974537038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45993.772974537038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45993.772974537038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45993.772974537038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45993.772974537038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45993.772974537038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45993.772974537038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45993.772974537038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45993.772974537038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45993.772974537038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45993.772974537038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45993.772974537038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45993.772974537038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45993.772974537038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45993.772974537038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45993.772974537038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45993.772974537038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45993.772974537038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45993.772974537038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45993.772974537038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45993.772974537038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45993.772974537038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45993.772974537038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45993.772974537038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45993.772974537038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45993.772974537038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45993.772974537038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45993.772974537038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45993.772974537038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45993.772974537038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45993.772974537038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45993.772974537038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45993.772974537038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45993.772974537038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45993.772974537038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45993.772974537038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45993.772974537038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45993.772974537038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45993.772974537038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45993.772974537038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45993.772974537038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45993.772974537038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45993.772974537038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45993.772974537038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45993.772974537038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45993.772974537038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45993.772974537038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45993.772974537038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45993.772974537038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45993.772974537038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45993.772974537038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45993.772974537038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45993.772974537038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45993.772974537038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45993.772974537038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45993.772974537038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45993.772974537038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45993.772974537038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45993.772974537038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45993.772974537038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45993.772974537038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45993.772974537038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45993.772974537038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45993.772974537038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45993.772974537038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45993.772974537038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45993.772974537038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45993.772974537038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45993.772974537038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45993.772974537038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45993.772974537038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45993.772974537038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45993.772974537038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45993.772974537038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45993.772974537038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45993.772974537038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45993.772974537038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45993.772974537038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45993.772974537038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45993.772974537038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45993.772974537038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45993.772974537038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45993.772974537038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45993.772974537038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45993.772974537038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45993.772974537038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45993.772974537038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45993.772974537038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45993.772974537038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45993.772974537038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45993.772974537038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45993.772974537038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45993.772974537038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45993.772974537038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45993.772974537038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45993.772974537038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45993.772974537038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45993.772974537038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45993.772974537038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45993.772974537038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45993.772974537038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45993.772974537038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45993.772974537038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45993.772974537038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45993.772974537038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45993.772974537038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45993.772974537038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45993.772974537038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45993.772974537038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45993.772974537038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45993.772974537038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45993.772974537038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45993.772974537038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45993.772974537038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45993.772974537038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45993.772974537038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45993.772974537038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45993.772974537038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45993.772974537038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45993.772974537038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45993.772974537038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45993.772974537038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45993.772974537038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45993.772974537038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45993.772974537038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45993.772974537038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45993.772974537038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45993.772974537038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45993.772974537038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45993.772974537038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45993.772974537038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45993.772974537038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45993.772974537038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45993.772974537038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45993.772974537038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45993.772974537038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45993.772974537038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45993.772974537038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45993.772974537038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45993.772974537038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45993.772974537038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45993.772974537038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45993.772974537038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45993.772974537038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45993.772974537038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45993.772974537038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45993.772974537038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45993.772974537038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45993.772974537038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45993.772974537038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45993.772974537038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45993.772974537038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45993.772974537038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45993.772974537038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45993.772974537038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45993.772974537038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45993.772974537038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45993.772974537038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45993.772974537038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45993.772974537038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45993.772974537038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45993.772974537038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45993.772974537038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45993.772974537038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45993.772974537038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45993.772974537038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45993.772974537038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45993.772974537038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45993.772974537038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45993.772974537038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45993.772974537038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45993.772974537038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45993.772974537038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45993.772974537038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45993.772974537038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45993.772974537038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45993.772974537038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45993.772974537038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45993.772974537038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45993.772974537038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45993.772974537038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45993.772974537038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45993.772974537038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45993.772974537038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45993.772974537038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45993.772974537038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45993.772974537038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45993.772974537038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45993.772974537038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45993.772974537038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45993.772974537038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45993.772974537038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45993.772974537038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45993.772974537038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45993.772974537038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45993.772974537038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45993.772974537038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45993.772974537038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45993.772974537038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45993.772974537038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45993.772974537038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45993.772974537038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45993.772974537038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45993.772974537038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45993.772974537038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45993.772974537038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45993.772974537038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45993.772974537038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45993.772974537038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45993.772974537038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45993.772974537038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45993.772974537038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45993.772974537038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45993.772974537038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45993.772974537038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45993.772974537038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45993.772974537038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45993.772974537038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45993.772974537038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45993.772974537038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45993.772974537038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45993.772974537038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45993.772974537038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45993.772974537038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45993.772974537038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45993.772974537038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45993.772974537038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45993.772974537038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45993.772974537038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45993.772974537038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45993.772974537038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45993.772974537038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45993.772974537038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45993.772974537038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45993.772974537038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45993.772974537038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45993.772974537038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45993.772974537038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45993.772974537038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45993.772974537038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45993.772974537038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45993.772974537038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45993.772974537038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45993.772974537038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45993.772974537038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45993.772974537038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45993.772974537038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45993.772974537038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45993.772974537038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45993.772974537038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45993.772974537038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45993.772974537038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45993.772974537038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45993.772974537038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45993.772974537038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45993.772974537038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45993.772974537038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45993.772974537038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45993.772974537038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45993.772974537038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45993.772974537038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45993.772974537038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45993.772974537038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45993.772974537038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45993.772974537038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45993.772974537038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45993.772974537038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45993.772974537038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45993.772974537038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45993.772974537038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45993.772974537038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45993.772974537038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45993.772974537038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45993.772974537038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45993.772974537038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45993.772974537038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45993.772974537038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45993.772974537038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45993.772974537038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45993.772974537038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45993.772974537038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45993.772974537038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45993.772974537038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45993.772974537038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45993.772974537038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45993.772974537038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45993.772974537038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45993.772974537038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45993.772974537038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45993.772974537038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45993.772974537038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45993.772974537038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45993.772974537038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45993.772974537038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45993.772974537038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45993.772974537038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45993.772974537038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45993.772974537038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45993.772974537038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45993.772974537038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45993.772974537038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45993.772974537038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45993.772974537038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45993.772974537038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45993.772974537038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45993.772974537038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45993.772974537038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45993.772974537038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45993.772974537038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45993.772974537038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45993.772974537038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45993.772974537038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45993.772974537038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45993.772974537038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45993.772974537038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45993.772974537038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45993.772974537038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45993.772974537038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45993.772974537038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45993.772974537038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45993.772974537038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45993.772974537038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45993.772974537038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45993.772974537038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45993.772974537038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45993.772974537038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45993.772974537038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45993.772974537038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45993.772974537038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45993.772974537038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45993.772974537038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45993.772974537038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45993.772974537038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45993.772974537038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45993.772974537038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45993.772974537038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45993.772974537038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45993.772974537038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45993.772974537038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45993.772974537038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45993.772974537038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45993.772974537038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45993.772974537038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45993.772974537038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45993.772974537038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45993.772974537038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45993.772974537038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45993.772974537038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45993.772974537038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45993.772974537038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45993.772974537038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45993.772974537038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45993.772974537038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45993.772974537038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45993.772974537038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45993.772974537038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45993.772974537038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45993.772974537038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45993.772974537038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45993.772974537038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45993.772974537038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45993.772974537038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45993.772974537038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45993.772974537038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45993.772974537038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45993.772974537038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45993.772974537038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45993.772974537038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45993.772974537038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45993.772974537038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45993.772974537038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45993.772974537038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45993.772974537038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45993.772974537038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45993.772974537038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45993.772974537038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45993.772974537038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45993.772974537038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45993.772974537038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45993.772974537038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45993.772974537038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45993.772974537038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45993.772974537038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45993.772974537038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45993.772974537038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45993.772974537038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45993.772974537038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45993.772974537038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45993.772974537038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45993.772974537038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45993.772974537038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45993.772974537038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45993.772974537038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45993.772974537038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45993.772974537038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45993.772974537038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45993.772974537038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45993.772974537038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45993.772974537038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45993.772974537038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45993.772974537038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45993.772974537038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45993.772974537038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45993.772974537038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45993.772974537038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45993.772974537038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45993.772974537038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45993.772974537038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45993.772974537038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45993.772974537038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45993.772974537038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45993.772974537038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45993.772974537038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45993.772974537038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45993.772974537038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45993.772974537038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45993.772974537038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45993.772974537038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45993.772974537038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45993.772974537038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45993.772974537038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45993.772974537038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45993.772974537038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45993.772974537038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45993.772974537038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45993.772974537038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45993.772974537038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45993.772974537038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45993.772974537038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45993.772974537038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45993.772974537038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45993.772974537038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45993.772974537038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45993.772974537038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45993.772974537038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45993.772974537038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45993.772974537038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45993.772974537038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45993.772974537038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45993.772974537038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45993.772974537038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45993.772974537038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45993.772974537038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45993.772974537038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45993.772974537038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45993.772974537038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45993.772974537038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45993.772974537038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45993.772974537038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45993.772974537038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45993.772974537038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45993.772974537038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45993.772974537038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45993.772974537038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45993.772974537038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45993.772974537038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45993.772974537038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45993.772974537038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45993.772974537038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45993.772974537038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45993.772974537038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45993.772974537038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45993.772974537038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45993.772974537038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45993.772974537038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45993.772974537038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45993.772974537038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45993.772974537038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45993.772974537038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45993.772974537038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45993.772974537038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45993.772974537038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45993.772974537038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45993.772974537038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45993.772974537038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45993.772974537038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45993.772974537038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45993.772974537038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45993.772974537038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45993.772974537038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45993.772974537038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45993.772974537038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45993.772974537038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45993.772974537038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45993.772974537038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45993.772974537038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45993.772974537038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45993.772974537038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45993.772974537038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45993.772974537038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45993.772974537038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45993.772974537038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45993.772974537038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45993.772974537038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45993.772974537038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45993.772974537038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45993.772974537038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45993.772974537038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45993.772974537038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45993.772974537038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45993.772974537038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45993.772974537038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45993.772974537038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45993.772974537038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45993.772974537038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45993.772974537038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45993.772974537038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45993.772974537038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45993.772974537038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45993.772974537038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45993.772974537038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45993.772974537038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45993.772974537038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45993.772974537038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45993.772974537038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45993.772974537038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45993.772974537038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45993.772974537038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45993.772974537038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45993.772974537038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45993.772974537038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45993.772974537038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45993.772974537038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45993.772974537038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45993.772974537038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45993.772974537038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45993.772974537038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45993.772974537038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45993.772974537038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45993.772974537038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45993.772974537038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45993.772974537038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45993.772974537038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45993.772974537038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45993.772974537038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45993.772974537038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45993.772974537038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45993.772974537038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45993.772974537038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45993.772974537038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45993.772974537038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45993.772974537038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45993.772974537038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45993.772974537038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45993.772974537038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45993.772974537038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45993.772974537038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45993.772974537038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45993.772974537038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45993.772974537038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45993.772974537038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45993.772974537038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45993.772974537038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45993.772974537038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45993.772974537038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45993.772974537038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45993.772974537038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45993.772974537038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45993.772974537038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45993.772974537038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45993.772974537038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45993.772974537038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45993.772974537038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45993.772974537038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45993.772974537038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45993.772974537038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45993.772974537038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45993.772974537038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45993.772974537038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45993.772974537038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45993.772974537038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45993.772974537038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45993.772974537038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45993.772974537038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45993.772974537038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45993.772974537038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45993.772974537038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45993.772974537038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45993.772974537038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45993.772974537038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45993.772974537038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45993.772974537038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45993.772974537038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45993.772974537038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45993.772974537038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45993.772974537038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45993.772974537038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45993.772974537038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45993.772974537038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45993.772974537038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45993.772974537038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45993.772974537038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45993.772974537038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45993.772974537038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45993.772974537038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45993.772974537038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45993.772974537038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45993.772974537038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45993.772974537038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45993.772974537038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45993.772974537038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45993.772974537038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45993.772974537038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45993.772974537038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45993.772974537038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45993.772974537038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45993.772974537038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45993.772974537038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45993.772974537038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45993.772974537038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45993.772974537038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45993.772974537038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45993.772974537038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45993.772974537038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45993.772974537038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45993.772974537038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45993.772974537038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45993.772974537038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45993.772974537038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45993.772974537038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45993.772974537038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45993.772974537038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45993.772974537038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45993.772974537038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45993.772974537038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45993.772974537038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45993.772974537038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45993.772974537038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45993.772974537038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45993.772974537038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45993.772974537038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45993.772974537038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45993.772974537038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45993.772974537038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45993.772974537038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45993.772974537038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45993.772974537038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45993.772974537038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45993.772974537038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45993.772974537038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45993.772974537038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45993.772974537038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45993.772974537038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45993.772974537038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45993.772974537038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45993.772974537038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45993.772974537038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45993.772974537038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45993.772974537038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45993.772974537038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45993.772974537038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45993.772974537038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45993.772974537038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45993.772974537038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45993.772974537038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45993.772974537038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45993.772974537038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45993.772974537038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45993.772974537038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45993.772974537038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45993.772974537038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45993.772974537038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45993.772974537038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45993.772974537038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45993.772974537038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45993.772974537038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45993.772974537038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45993.772974537038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45993.772974537038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45993.772974537038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45993.772974537038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45993.772974537038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45993.772974537038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45993.772974537038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45993.772974537038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45993.772974537038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45993.772974537038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45993.772974537038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45993.772974537038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45993.772974537038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45993.772974537038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45993.772974537038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45993.772974537038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45993.772974537038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45993.772974537038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45993.772974537038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45993.772974537038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45993.772974537038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45993.772974537038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45993.772974537038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45993.772974537038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45993.772974537038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45993.772974537038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45993.772974537038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45993.772974537038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45993.772974537038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45993.772974537038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45993.772974537038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45993.772974537038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45993.772974537038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45993.772974537038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45993.772974537038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45993.772974537038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45993.772974537038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45993.772974537038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45993.772974537038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45993.772974537038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45993.772974537038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45993.772974537038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45993.772974537038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45993.772974537038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45993.772974537038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45993.772974537038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45993.772974537038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45993.772974537038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45993.772974537038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45993.772974537038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45993.772974537038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45993.772974537038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45993.772974537038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45993.772974537038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45993.772974537038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45993.772974537038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45993.772974537038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45993.772974537038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45993.772974537038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45993.772974537038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45993.772974537038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45993.772974537038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45993.772974537038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45993.772974537038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45993.772974537038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45993.772974537038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45993.772974537038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45993.772974537038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45993.772974537038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45993.772974537038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45993.772974537038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45993.772974537038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45993.772974537038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45993.772974537038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45993.772974537038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45993.772974537038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45993.772974537038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45993.772974537038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45993.772974537038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45993.772974537038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45993.772974537038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45993.772974537038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45993.772974537038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45993.772974537038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45993.772974537038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45993.772974537038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45993.772974537038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45993.772974537038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45993.772974537038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45993.772974537038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45993.772974537038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45993.772974537038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45993.772974537038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45993.772974537038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45993.772974537038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45993.772974537038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45993.772974537038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45993.772974537038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45993.772974537038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45993.772974537038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45993.772974537038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45993.772974537038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45993.772974537038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45993.772974537038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45993.772974537038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45993.772974537038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45993.772974537038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45993.772974537038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45993.772974537038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45993.772974537038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45993.772974537038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45993.772974537038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45993.772974537038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45993.772974537038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45993.772974537038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45993.772974537038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45993.772974537038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45993.772974537038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45993.772974537038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45993.772974537038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45993.772974537038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45993.772974537038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45993.772974537038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45993.772974537038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45993.772974537038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45993.772974537038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45993.772974537038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45993.772974537038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45993.772974537038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45993.772974537038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45993.772974537038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45993.772974537038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45993.772974537038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45993.772974537038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45993.772974537038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45993.772974537038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45993.772974537038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45993.772974537038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920" ca="1" si="14">IFERROR(NOW()-F857,"-")</f>
        <v>45993.772974537038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45993.772974537038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45993.772974537038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45993.772974537038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45993.772974537038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45993.772974537038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45993.772974537038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45993.772974537038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45993.772974537038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45993.772974537038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45993.772974537038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45993.772974537038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45993.772974537038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45993.772974537038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45993.772974537038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45993.772974537038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45993.772974537038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45993.772974537038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45993.772974537038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45993.772974537038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45993.772974537038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45993.772974537038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45993.772974537038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45993.772974537038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45993.772974537038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45993.772974537038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45993.772974537038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45993.772974537038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45993.772974537038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45993.772974537038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45993.772974537038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45993.772974537038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45993.772974537038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45993.772974537038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45993.772974537038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45993.772974537038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45993.772974537038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45993.772974537038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45993.772974537038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45993.772974537038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45993.772974537038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45993.772974537038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45993.772974537038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45993.772974537038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45993.772974537038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45993.772974537038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45993.772974537038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45993.772974537038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45993.772974537038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45993.772974537038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45993.772974537038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45993.772974537038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45993.772974537038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45993.772974537038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45993.772974537038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45993.772974537038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45993.772974537038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45993.772974537038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45993.772974537038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45993.772974537038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45993.772974537038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45993.772974537038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45993.772974537038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45993.772974537038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ref="G921:G935" ca="1" si="15">IFERROR(NOW()-F921,"-")</f>
        <v>45993.772974537038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45993.772974537038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45993.772974537038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45993.772974537038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45993.772974537038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45993.772974537038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45993.772974537038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45993.772974537038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45993.772974537038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45993.772974537038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45993.772974537038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45993.772974537038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45993.772974537038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45993.772974537038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45993.772974537038</v>
      </c>
      <c r="H935" s="22"/>
      <c r="I935" s="19" t="str">
        <f>IFERROR(VLOOKUP(D935,DB!A:F,6,0),"")</f>
        <v/>
      </c>
      <c r="J935" s="18" t="str">
        <f>IFERROR(VLOOKUP(D935,DB!A:G,7,0),"")</f>
        <v/>
      </c>
      <c r="K935" s="42"/>
      <c r="L935" s="23" t="str">
        <f>IFERROR(VLOOKUP(D935,DB!A:I,9,0),"")</f>
        <v/>
      </c>
    </row>
  </sheetData>
  <dataValidations count="2">
    <dataValidation allowBlank="1" showInputMessage="1" showErrorMessage="1" sqref="E1" xr:uid="{5914219A-CB83-432D-936A-CC0CB6F3982A}"/>
    <dataValidation type="list" allowBlank="1" showInputMessage="1" showErrorMessage="1" sqref="E2:E9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290.29225694444176</v>
      </c>
      <c r="H2" s="92">
        <v>45703.474768518521</v>
      </c>
      <c r="I2" s="92" t="str">
        <f>IFERROR(VLOOKUP(D2,DB!A:F,6,0),"")</f>
        <v>SCECO</v>
      </c>
      <c r="J2" s="92" t="str">
        <f>IFERROR(VLOOKUP(D2,DB!A:G,7,0),"")</f>
        <v>Dead</v>
      </c>
      <c r="K2" s="94" t="s">
        <v>39199</v>
      </c>
      <c r="L2" s="88" t="str">
        <f>IFERROR(VLOOKUP(D2,DB!A:I,9,0),"")</f>
        <v>Latis</v>
      </c>
    </row>
    <row r="3" spans="1:16" ht="15" customHeight="1">
      <c r="A3" s="110" t="s">
        <v>39200</v>
      </c>
      <c r="B3" s="88" t="str">
        <f>IFERROR(VLOOKUP(D3,DB!A:K,11,0),"")</f>
        <v>R4</v>
      </c>
      <c r="C3" s="90">
        <v>1</v>
      </c>
      <c r="D3" s="88" t="s">
        <v>29462</v>
      </c>
      <c r="E3" s="91" t="s">
        <v>39187</v>
      </c>
      <c r="F3" s="92">
        <v>45993.693842592591</v>
      </c>
      <c r="G3" s="93">
        <f t="shared" ref="G3:G58" ca="1" si="0">IFERROR(NOW()-F3,"")</f>
        <v>7.9131944446999114E-2</v>
      </c>
      <c r="H3" s="92">
        <v>45993.687592592592</v>
      </c>
      <c r="I3" s="110" t="str">
        <f>IFERROR(VLOOKUP(D3,DB!A:F,6,0),"")</f>
        <v>SCECO</v>
      </c>
      <c r="J3" s="110" t="str">
        <f>IFERROR(VLOOKUP(D3,DB!A:G,7,0),"")</f>
        <v>Good</v>
      </c>
      <c r="K3" s="94" t="s">
        <v>39201</v>
      </c>
      <c r="L3" s="88" t="str">
        <f>IFERROR(VLOOKUP(D3,DB!A:I,9,0),"")</f>
        <v>Latis</v>
      </c>
    </row>
    <row r="4" spans="1:16" ht="15" customHeight="1">
      <c r="A4" s="110" t="s">
        <v>39202</v>
      </c>
      <c r="B4" s="110" t="str">
        <f>IFERROR(VLOOKUP(D4,DB!A:K,11,0),"")</f>
        <v>R4</v>
      </c>
      <c r="C4" s="90">
        <v>1</v>
      </c>
      <c r="D4" s="88" t="s">
        <v>35271</v>
      </c>
      <c r="E4" s="91" t="s">
        <v>39106</v>
      </c>
      <c r="F4" s="92">
        <v>45993.737430555557</v>
      </c>
      <c r="G4" s="93">
        <f t="shared" ca="1" si="0"/>
        <v>3.5543981481168885E-2</v>
      </c>
      <c r="H4" s="92">
        <v>45993.737430555557</v>
      </c>
      <c r="I4" s="110" t="str">
        <f>IFERROR(VLOOKUP(D4,DB!A:F,6,0),"")</f>
        <v>Generator-SG</v>
      </c>
      <c r="J4" s="110" t="str">
        <f>IFERROR(VLOOKUP(D4,DB!A:G,7,0),"")</f>
        <v>Dead</v>
      </c>
      <c r="K4" s="94" t="s">
        <v>39203</v>
      </c>
      <c r="L4" s="88" t="str">
        <f>IFERROR(VLOOKUP(D4,DB!A:I,9,0),"")</f>
        <v>Latis</v>
      </c>
    </row>
    <row r="5" spans="1:16" ht="15" customHeight="1">
      <c r="A5" s="110"/>
      <c r="B5" s="110" t="str">
        <f>IFERROR(VLOOKUP(D5,DB!A:K,11,0),"")</f>
        <v/>
      </c>
      <c r="C5" s="90"/>
      <c r="D5" s="88"/>
      <c r="E5" s="91"/>
      <c r="F5" s="92"/>
      <c r="G5" s="93">
        <f t="shared" ca="1" si="0"/>
        <v>45993.772974537038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45993.772974537038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45993.772974537038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45993.772974537038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45993.772974537038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45993.772974537038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45993.772974537038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45993.772974537038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45993.772974537038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45993.772974537038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45993.772974537038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45993.772974537038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45993.772974537038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45993.772974537038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45993.772974537038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45993.772974537038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45993.772974537038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45993.772974537038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45993.772974537038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45993.772974537038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45993.772974537038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45993.772974537038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45993.772974537038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45993.772974537038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45993.772974537038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45993.772974537038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45993.772974537038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45993.772974537038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45993.772974537038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45993.772974537038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45993.772974537038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45993.772974537038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45993.772974537038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45993.772974537038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45993.772974537038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45993.772974537038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45993.772974537038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45993.772974537038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45993.772974537038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45993.772974537038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45993.772974537038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45993.772974537038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45993.772974537038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45993.772974537038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45993.772974537038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45993.772974537038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45993.772974537038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45993.772974537038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45993.772974537038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45993.772974537038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45993.772974537038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45993.772974537038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45993.772974537038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45993.772974537038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ref="G59:G122" ca="1" si="1">IFERROR(NOW()-F59,"")</f>
        <v>45993.772974537038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45993.772974537038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45993.772974537038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45993.772974537038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45993.772974537038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45993.772974537038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45993.772974537038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45993.772974537038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45993.772974537038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45993.772974537038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45993.772974537038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45993.772974537038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45993.772974537038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45993.772974537038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45993.772974537038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45993.772974537038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45993.772974537038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45993.772974537038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45993.772974537038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45993.772974537038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45993.772974537038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45993.772974537038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45993.772974537038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45993.772974537038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45993.772974537038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45993.772974537038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45993.772974537038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45993.772974537038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45993.772974537038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45993.772974537038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45993.772974537038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45993.772974537038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45993.772974537038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45993.772974537038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45993.772974537038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45993.772974537038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45993.772974537038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45993.772974537038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45993.772974537038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45993.772974537038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45993.772974537038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45993.772974537038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45993.772974537038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45993.772974537038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45993.772974537038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45993.772974537038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45993.772974537038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45993.772974537038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45993.772974537038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45993.772974537038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45993.772974537038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45993.772974537038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45993.772974537038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45993.772974537038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45993.772974537038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45993.772974537038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45993.772974537038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45993.772974537038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45993.772974537038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45993.772974537038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45993.772974537038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45993.772974537038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45993.772974537038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45993.772974537038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ref="G123:G186" ca="1" si="2">IFERROR(NOW()-F123,"")</f>
        <v>45993.772974537038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45993.772974537038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45993.772974537038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45993.772974537038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45993.772974537038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45993.772974537038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45993.772974537038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45993.772974537038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45993.772974537038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45993.772974537038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45993.772974537038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45993.772974537038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45993.772974537038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45993.772974537038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45993.772974537038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45993.772974537038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45993.772974537038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45993.772974537038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45993.772974537038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45993.772974537038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45993.772974537038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45993.772974537038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45993.772974537038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45993.772974537038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45993.772974537038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45993.772974537038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45993.772974537038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45993.772974537038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45993.772974537038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45993.772974537038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45993.772974537038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45993.772974537038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45993.772974537038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45993.772974537038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45993.772974537038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45993.772974537038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45993.772974537038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45993.772974537038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45993.772974537038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45993.772974537038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45993.772974537038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45993.772974537038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45993.772974537038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45993.772974537038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45993.772974537038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45993.772974537038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45993.772974537038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45993.772974537038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45993.772974537038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45993.772974537038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45993.772974537038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45993.772974537038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45993.772974537038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45993.772974537038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45993.772974537038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45993.772974537038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45993.772974537038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45993.772974537038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45993.772974537038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45993.772974537038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45993.772974537038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45993.772974537038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45993.772974537038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45993.772974537038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ref="G187:G232" ca="1" si="3">IFERROR(NOW()-F187,"")</f>
        <v>45993.772974537038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45993.772974537038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45993.772974537038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45993.772974537038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45993.772974537038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45993.772974537038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45993.772974537038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45993.772974537038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45993.772974537038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45993.772974537038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45993.772974537038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45993.772974537038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45993.772974537038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45993.772974537038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45993.772974537038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45993.772974537038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45993.772974537038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45993.772974537038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45993.772974537038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45993.772974537038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45993.772974537038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45993.772974537038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45993.772974537038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45993.772974537038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45993.772974537038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45993.772974537038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45993.772974537038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45993.772974537038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45993.772974537038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45993.772974537038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45993.772974537038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45993.772974537038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45993.772974537038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45993.772974537038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45993.772974537038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45993.772974537038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45993.772974537038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45993.772974537038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45993.772974537038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45993.772974537038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45993.772974537038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45993.772974537038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45993.772974537038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45993.772974537038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45993.772974537038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45993.772974537038</v>
      </c>
      <c r="H232" s="92"/>
      <c r="I232" s="110" t="str">
        <f>IFERROR(VLOOKUP(D232,DB!A:F,6,0),"")</f>
        <v/>
      </c>
      <c r="J232" s="110" t="str">
        <f>IFERROR(VLOOKUP(D232,DB!A:G,7,0),"")</f>
        <v/>
      </c>
      <c r="K232" s="94"/>
      <c r="L232" s="88" t="str">
        <f>IFERROR(VLOOKUP(D232,DB!A:I,9,0),"")</f>
        <v/>
      </c>
    </row>
  </sheetData>
  <dataValidations count="2">
    <dataValidation allowBlank="1" showInputMessage="1" showErrorMessage="1" sqref="E1" xr:uid="{A4F81451-56CC-4543-9497-104C4E44EE4B}"/>
    <dataValidation type="list" allowBlank="1" showInputMessage="1" showErrorMessage="1" sqref="E2:E2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tabSelected="1" workbookViewId="0">
      <selection activeCell="D23" sqref="D2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101.94091435184964</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39187</v>
      </c>
      <c r="F3" s="38">
        <v>45926.188877314817</v>
      </c>
      <c r="G3" s="105">
        <f t="shared" ref="G3" ca="1" si="0">IFERROR(NOW()-F3,"")</f>
        <v>67.584097222221317</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39187</v>
      </c>
      <c r="F4" s="107">
        <v>45948.661111111112</v>
      </c>
      <c r="G4" s="108">
        <f t="shared" ref="G4" ca="1" si="1">IFERROR(NOW()-F4,"")</f>
        <v>45.111863425925549</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12.399675925924385</v>
      </c>
      <c r="H5" s="136">
        <v>45981.360798611109</v>
      </c>
      <c r="I5" s="106" t="str">
        <f>IFERROR(VLOOKUP(D5,DB!A:F,6,0),"")</f>
        <v>SCECO</v>
      </c>
      <c r="J5" s="106" t="str">
        <f>IFERROR(VLOOKUP(D5,DB!A:G,7,0),"")</f>
        <v>Dead</v>
      </c>
      <c r="K5" s="106" t="s">
        <v>39211</v>
      </c>
      <c r="L5" s="106" t="str">
        <f>IFERROR(VLOOKUP(D5,DB!A:I,9,0),"")</f>
        <v>Latis</v>
      </c>
    </row>
    <row r="6" spans="1:13">
      <c r="A6" s="37" t="s">
        <v>39212</v>
      </c>
      <c r="B6" s="37" t="str">
        <f>IFERROR(VLOOKUP(D6,DB!A:K,11,0),"")</f>
        <v>R5</v>
      </c>
      <c r="C6" s="37">
        <v>2</v>
      </c>
      <c r="D6" s="37" t="s">
        <v>33152</v>
      </c>
      <c r="E6" s="37" t="s">
        <v>39106</v>
      </c>
      <c r="F6" s="38">
        <v>45993.750972222224</v>
      </c>
      <c r="G6" s="135">
        <f ca="1">IFERROR(NOW()-F6,"")</f>
        <v>2.2002314814017154E-2</v>
      </c>
      <c r="H6" s="38">
        <v>45993.728344907409</v>
      </c>
      <c r="I6" s="37" t="str">
        <f>IFERROR(VLOOKUP(D6,DB!A:F,6,0),"")</f>
        <v>Generator-SG</v>
      </c>
      <c r="J6" s="37" t="str">
        <f>IFERROR(VLOOKUP(D6,DB!A:G,7,0),"")</f>
        <v>Vandalized</v>
      </c>
      <c r="K6" s="37" t="s">
        <v>39213</v>
      </c>
      <c r="L6" s="37" t="str">
        <f>IFERROR(VLOOKUP(D6,DB!A:I,9,0),"")</f>
        <v>Latis</v>
      </c>
    </row>
    <row r="7" spans="1:13">
      <c r="A7" s="37" t="s">
        <v>39214</v>
      </c>
      <c r="B7" s="37" t="str">
        <f>IFERROR(VLOOKUP(D7,DB!A:K,11,0),"")</f>
        <v>R5</v>
      </c>
      <c r="C7" s="37">
        <v>1</v>
      </c>
      <c r="D7" s="37" t="s">
        <v>33229</v>
      </c>
      <c r="E7" s="37" t="s">
        <v>39106</v>
      </c>
      <c r="F7" s="38">
        <v>45993.753692129627</v>
      </c>
      <c r="G7" s="135">
        <f ca="1">IFERROR(NOW()-F7,"")</f>
        <v>1.9282407411083113E-2</v>
      </c>
      <c r="H7" s="38">
        <v>45993.747696759259</v>
      </c>
      <c r="I7" s="37" t="str">
        <f>IFERROR(VLOOKUP(D7,DB!A:F,6,0),"")</f>
        <v>SCECO</v>
      </c>
      <c r="J7" s="37" t="str">
        <f>IFERROR(VLOOKUP(D7,DB!A:G,7,0),"")</f>
        <v>Dead</v>
      </c>
      <c r="K7" s="37" t="s">
        <v>39215</v>
      </c>
      <c r="L7" s="37" t="str">
        <f>IFERROR(VLOOKUP(D7,DB!A:I,9,0),"")</f>
        <v>Latis</v>
      </c>
    </row>
    <row r="8" spans="1:13">
      <c r="A8" s="37"/>
      <c r="B8" s="37" t="str">
        <f>IFERROR(VLOOKUP(D8,DB!A:K,11,0),"")</f>
        <v/>
      </c>
      <c r="C8" s="37"/>
      <c r="D8" s="37"/>
      <c r="E8" s="37"/>
      <c r="F8" s="38"/>
      <c r="G8" s="135">
        <f ca="1">IFERROR(NOW()-F8,"")</f>
        <v>45993.772974537038</v>
      </c>
      <c r="H8" s="38"/>
      <c r="I8" s="37" t="str">
        <f>IFERROR(VLOOKUP(D8,DB!A:F,6,0),"")</f>
        <v/>
      </c>
      <c r="J8" s="37" t="str">
        <f>IFERROR(VLOOKUP(D8,DB!A:G,7,0),"")</f>
        <v/>
      </c>
      <c r="K8" s="37"/>
      <c r="L8" s="37" t="str">
        <f>IFERROR(VLOOKUP(D8,DB!A:I,9,0),"")</f>
        <v/>
      </c>
    </row>
    <row r="9" spans="1:13">
      <c r="A9" s="37"/>
      <c r="B9" s="37" t="str">
        <f>IFERROR(VLOOKUP(D9,DB!A:K,11,0),"")</f>
        <v>R5</v>
      </c>
      <c r="C9" s="37"/>
      <c r="D9" s="37" t="s">
        <v>34426</v>
      </c>
      <c r="E9" s="37"/>
      <c r="F9" s="38"/>
      <c r="G9" s="135">
        <f ca="1">IFERROR(NOW()-F9,"")</f>
        <v>45993.772974537038</v>
      </c>
      <c r="H9" s="38"/>
      <c r="I9" s="37" t="str">
        <f>IFERROR(VLOOKUP(D9,DB!A:F,6,0),"")</f>
        <v>SCECO</v>
      </c>
      <c r="J9" s="37" t="str">
        <f>IFERROR(VLOOKUP(D9,DB!A:G,7,0),"")</f>
        <v>Vandalized</v>
      </c>
      <c r="K9" s="37"/>
      <c r="L9" s="37" t="str">
        <f>IFERROR(VLOOKUP(D9,DB!A:I,9,0),"")</f>
        <v>Latis</v>
      </c>
    </row>
    <row r="10" spans="1:13">
      <c r="A10" s="37"/>
      <c r="B10" s="37" t="str">
        <f>IFERROR(VLOOKUP(D10,DB!A:K,11,0),"")</f>
        <v/>
      </c>
      <c r="C10" s="37"/>
      <c r="D10" s="37"/>
      <c r="E10" s="37"/>
      <c r="F10" s="38"/>
      <c r="G10" s="135">
        <f ca="1">IFERROR(NOW()-F10,"")</f>
        <v>45993.772974537038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45993.772974537038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45993.772974537038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45993.772974537038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45993.772974537038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45993.772974537038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45993.772974537038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45993.772974537038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45993.772974537038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45993.772974537038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45993.772974537038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45993.772974537038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45993.772974537038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45993.772974537038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45993.772974537038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45993.772974537038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45993.772974537038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45993.772974537038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45993.772974537038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45993.772974537038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45993.772974537038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45993.772974537038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45993.772974537038</v>
      </c>
      <c r="H32" s="38"/>
      <c r="I32" s="37" t="str">
        <f>IFERROR(VLOOKUP(D32,DB!A:F,6,0),"")</f>
        <v/>
      </c>
      <c r="J32" s="37" t="str">
        <f>IFERROR(VLOOKUP(D32,DB!A:G,7,0),"")</f>
        <v/>
      </c>
      <c r="K32" s="37"/>
      <c r="L32" s="37" t="str">
        <f>IFERROR(VLOOKUP(D32,DB!A:I,9,0),"")</f>
        <v/>
      </c>
    </row>
    <row r="33" spans="1:12">
      <c r="A33" s="150"/>
      <c r="B33" s="150" t="str">
        <f>IFERROR(VLOOKUP(D33,DB!A:K,11,0),"")</f>
        <v/>
      </c>
      <c r="C33" s="150"/>
      <c r="D33" s="150"/>
      <c r="E33" s="150"/>
      <c r="F33" s="151"/>
      <c r="G33" s="152">
        <f ca="1">IFERROR(NOW()-F33,"")</f>
        <v>45993.772974537038</v>
      </c>
      <c r="H33" s="151"/>
      <c r="I33" s="150" t="str">
        <f>IFERROR(VLOOKUP(D33,DB!A:F,6,0),"")</f>
        <v/>
      </c>
      <c r="J33" s="150" t="str">
        <f>IFERROR(VLOOKUP(D33,DB!A:G,7,0),"")</f>
        <v/>
      </c>
      <c r="K33" s="150"/>
      <c r="L33" s="150" t="str">
        <f>IFERROR(VLOOKUP(D33,DB!A:I,9,0),"")</f>
        <v/>
      </c>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39216</v>
      </c>
      <c r="B2" s="119" t="str">
        <f>IFERROR(VLOOKUP(D2,DB!A:K,11,0),"")</f>
        <v>R6</v>
      </c>
      <c r="C2" s="120">
        <v>1</v>
      </c>
      <c r="D2" s="119" t="s">
        <v>31005</v>
      </c>
      <c r="E2" s="142" t="s">
        <v>39106</v>
      </c>
      <c r="F2" s="121">
        <v>45993.631064814814</v>
      </c>
      <c r="G2" s="72">
        <f ca="1">IFERROR(NOW()-F2,"-")</f>
        <v>0.14190972222422715</v>
      </c>
      <c r="H2" s="121">
        <v>45993.631064814814</v>
      </c>
      <c r="I2" s="119" t="str">
        <f>IFERROR(VLOOKUP(D2,DB!A:F,6,0),"")</f>
        <v>SCECO+STB</v>
      </c>
      <c r="J2" s="119" t="str">
        <f>IFERROR(VLOOKUP(D2,DB!A:G,7,0),"")</f>
        <v>Good</v>
      </c>
      <c r="K2" s="122" t="s">
        <v>39217</v>
      </c>
      <c r="L2" s="137" t="str">
        <f>IFERROR(VLOOKUP(D2,DB!A:I,9,0),"")</f>
        <v>Latis</v>
      </c>
    </row>
    <row r="3" spans="1:16382" ht="31.5" customHeight="1">
      <c r="A3" s="118"/>
      <c r="B3" s="119" t="str">
        <f>IFERROR(VLOOKUP(D3,DB!A:K,11,0),"")</f>
        <v/>
      </c>
      <c r="C3" s="120"/>
      <c r="D3" s="119"/>
      <c r="E3" s="142"/>
      <c r="F3" s="121"/>
      <c r="G3" s="72">
        <f ca="1">IFERROR(NOW()-F3,"-")</f>
        <v>45993.772974537038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45993.772974537038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45993.772974537038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45993.772974537038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45993.772974537038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45993.772974537038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45993.772974537038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45993.772974537038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45993.772974537038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45993.772974537038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45993.772974537038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45993.772974537038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45993.772974537038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45993.772974537038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45993.772974537038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45993.772974537038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45993.772974537038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45993.772974537038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45993.772974537038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45993.772974537038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45993.772974537038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45993.772974537038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45993.772974537038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45993.772974537038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45993.772974537038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45993.772974537038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45993.772974537038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45993.772974537038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45993.772974537038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45993.772974537038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45993.772974537038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45993.772974537038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45993.772974537038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45993.772974537038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45993.772974537038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45993.772974537038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45993.772974537038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45993.772974537038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45993.772974537038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45993.772974537038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45993.772974537038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45993.772974537038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45993.772974537038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45993.772974537038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45993.772974537038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45993.772974537038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45993.772974537038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45993.772974537038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45993.772974537038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45993.772974537038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45993.772974537038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45993.772974537038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45993.772974537038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45993.772974537038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45993.772974537038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45993.772974537038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45993.772974537038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45993.772974537038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45993.772974537038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45993.772974537038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45993.772974537038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45993.772974537038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45993.772974537038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45993.772974537038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45993.772974537038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45993.772974537038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45993.772974537038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45993.772974537038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45993.772974537038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45993.772974537038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45993.772974537038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45993.772974537038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45993.772974537038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45993.772974537038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45993.772974537038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45993.772974537038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45993.772974537038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45993.772974537038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45993.772974537038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45993.772974537038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45993.772974537038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45993.772974537038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45993.772974537038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45993.772974537038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45993.772974537038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45993.772974537038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45993.772974537038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45993.772974537038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45993.772974537038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45993.772974537038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45993.772974537038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45993.772974537038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45993.772974537038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45993.772974537038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45993.772974537038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45993.772974537038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45993.772974537038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45993.772974537038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45993.772974537038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45993.772974537038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45993.772974537038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45993.772974537038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45993.772974537038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45993.772974537038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45993.772974537038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45993.772974537038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45993.772974537038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45993.772974537038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45993.772974537038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45993.772974537038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45993.772974537038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45993.772974537038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45993.772974537038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45993.772974537038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45993.772974537038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45993.772974537038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45993.772974537038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45993.772974537038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45993.772974537038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45993.772974537038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45993.772974537038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45993.772974537038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45993.772974537038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45993.772974537038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45993.772974537038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45993.772974537038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45993.772974537038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45993.772974537038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45993.772974537038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45993.772974537038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45993.772974537038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45993.772974537038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45993.772974537038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45993.772974537038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45993.772974537038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45993.772974537038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45993.772974537038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45993.772974537038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45993.772974537038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45993.772974537038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45993.772974537038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45993.772974537038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45993.772974537038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45993.772974537038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45993.772974537038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45993.772974537038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45993.772974537038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45993.772974537038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45993.772974537038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45993.772974537038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45993.772974537038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45993.772974537038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45993.772974537038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45993.772974537038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45993.772974537038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45993.772974537038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45993.772974537038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45993.772974537038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45993.772974537038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45993.772974537038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45993.772974537038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45993.772974537038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45993.772974537038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45993.772974537038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45993.772974537038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45993.772974537038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45993.772974537038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45993.772974537038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45993.772974537038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45993.772974537038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45993.772974537038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45993.772974537038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45993.772974537038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45993.772974537038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45993.772974537038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45993.772974537038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45993.772974537038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45993.772974537038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45993.772974537038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45993.772974537038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45993.772974537038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45993.772974537038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45993.772974537038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45993.772974537038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45993.772974537038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45993.772974537038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45993.772974537038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45993.772974537038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45993.772974537038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45993.772974537038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45993.772974537038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45993.772974537038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45993.772974537038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45993.772974537038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45993.772974537038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45993.772974537038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45993.772974537038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45993.772974537038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45993.772974537038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45993.772974537038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45993.772974537038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45993.772974537038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45993.772974537038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45993.772974537038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45993.772974537038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45993.772974537038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45993.772974537038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45993.772974537038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45993.772974537038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45993.772974537038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45993.772974537038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45993.772974537038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45993.772974537038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45993.772974537038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45993.772974537038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45993.772974537038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45993.772974537038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45993.772974537038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45993.772974537038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45993.772974537038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45993.772974537038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45993.772974537038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45993.772974537038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45993.772974537038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45993.772974537038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45993.772974537038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45993.772974537038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45993.772974537038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45993.772974537038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45993.772974537038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45993.772974537038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45993.772974537038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45993.772974537038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45993.772974537038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45993.772974537038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45993.772974537038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45993.772974537038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45993.772974537038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45993.772974537038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45993.772974537038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45993.772974537038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45993.772974537038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45993.772974537038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45993.772974537038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45993.772974537038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45993.772974537038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45993.772974537038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45993.772974537038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45993.772974537038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45993.772974537038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45993.772974537038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45993.772974537038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45993.772974537038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45993.772974537038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45993.772974537038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45993.772974537038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45993.772974537038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45993.772974537038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45993.772974537038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45993.772974537038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45993.772974537038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45993.772974537038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45993.772974537038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45993.772974537038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45993.772974537038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45993.772974537038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45993.772974537038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45993.772974537038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45993.772974537038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45993.772974537038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45993.772974537038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45993.772974537038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45993.772974537038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45993.772974537038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45993.772974537038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45993.772974537038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45993.772974537038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45993.772974537038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45993.772974537038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45993.772974537038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45993.772974537038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45993.772974537038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45993.772974537038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45993.772974537038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45993.772974537038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45993.772974537038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45993.772974537038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45993.772974537038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45993.772974537038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45993.772974537038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45993.772974537038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45993.772974537038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45993.772974537038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45993.772974537038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45993.772974537038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45993.772974537038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45993.772974537038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45993.772974537038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45993.772974537038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45993.772974537038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45993.772974537038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45993.772974537038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45993.772974537038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45993.772974537038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45993.772974537038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45993.772974537038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45993.772974537038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45993.772974537038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45993.772974537038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45993.772974537038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45993.772974537038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45993.772974537038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45993.772974537038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45993.772974537038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45993.772974537038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45993.772974537038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45993.772974537038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45993.772974537038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45993.772974537038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45993.772974537038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45993.772974537038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45993.772974537038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45993.772974537038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45993.772974537038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45993.772974537038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45993.772974537038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45993.772974537038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45993.772974537038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45993.772974537038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45993.772974537038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45993.772974537038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45993.772974537038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45993.772974537038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45993.772974537038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45993.772974537038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45993.772974537038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45993.772974537038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45993.772974537038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45993.772974537038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45993.772974537038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45993.772974537038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45993.772974537038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45993.772974537038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45993.772974537038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45993.772974537038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45993.772974537038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45993.772974537038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45993.772974537038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45993.772974537038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45993.772974537038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45993.772974537038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45993.772974537038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45993.772974537038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45993.772974537038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45993.772974537038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45993.772974537038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45993.772974537038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45993.772974537038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45993.772974537038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45993.772974537038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45993.772974537038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45993.772974537038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45993.772974537038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45993.772974537038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45993.772974537038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45993.772974537038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45993.772974537038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45993.772974537038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45993.772974537038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45993.772974537038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45993.772974537038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45993.772974537038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45993.772974537038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45993.772974537038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45993.772974537038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45993.772974537038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45993.772974537038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45993.772974537038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45993.772974537038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45993.772974537038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45993.772974537038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45993.772974537038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45993.772974537038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45993.772974537038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45993.772974537038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45993.772974537038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45993.772974537038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45993.772974537038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45993.772974537038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45993.772974537038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45993.772974537038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45993.772974537038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45993.772974537038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45993.772974537038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45993.772974537038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45993.772974537038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45993.772974537038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45993.772974537038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45993.772974537038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45993.772974537038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45993.772974537038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45993.772974537038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45993.772974537038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45993.772974537038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45993.772974537038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45993.772974537038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45993.772974537038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45993.772974537038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45993.772974537038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45993.772974537038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45993.772974537038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45993.772974537038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45993.772974537038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45993.772974537038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45993.772974537038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45993.772974537038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45993.772974537038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45993.772974537038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45993.772974537038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45993.772974537038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45993.772974537038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45993.772974537038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45993.772974537038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45993.772974537038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45993.772974537038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45993.772974537038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45993.772974537038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45993.772974537038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45993.772974537038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45993.772974537038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45993.772974537038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45993.772974537038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45993.772974537038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45993.772974537038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45993.772974537038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45993.772974537038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45993.772974537038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45993.772974537038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45993.772974537038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45993.772974537038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45993.772974537038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45993.772974537038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45993.772974537038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45993.772974537038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45993.772974537038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45993.772974537038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45993.772974537038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45993.772974537038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45993.772974537038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45993.772974537038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45993.772974537038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45993.772974537038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45993.772974537038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45993.772974537038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45993.772974537038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45993.772974537038</v>
      </c>
      <c r="H458" s="121"/>
      <c r="I458" s="119" t="str">
        <f>IFERROR(VLOOKUP(D458,DB!A:F,6,0),"")</f>
        <v/>
      </c>
      <c r="J458" s="119" t="str">
        <f>IFERROR(VLOOKUP(D458,DB!A:G,7,0),"")</f>
        <v/>
      </c>
      <c r="K458" s="122"/>
      <c r="L458" s="137" t="str">
        <f>IFERROR(VLOOKUP(D458,DB!A:I,9,0),"")</f>
        <v/>
      </c>
    </row>
    <row r="459" spans="1:12" ht="31.5" customHeight="1">
      <c r="A459" s="143"/>
      <c r="B459" s="144" t="str">
        <f>IFERROR(VLOOKUP(D459,DB!A:K,11,0),"")</f>
        <v/>
      </c>
      <c r="C459" s="145"/>
      <c r="D459" s="144"/>
      <c r="E459" s="142"/>
      <c r="F459" s="146"/>
      <c r="G459" s="147">
        <f ca="1">IFERROR(NOW()-F459,"-")</f>
        <v>45993.772974537038</v>
      </c>
      <c r="H459" s="146"/>
      <c r="I459" s="144" t="str">
        <f>IFERROR(VLOOKUP(D459,DB!A:F,6,0),"")</f>
        <v/>
      </c>
      <c r="J459" s="144" t="str">
        <f>IFERROR(VLOOKUP(D459,DB!A:G,7,0),"")</f>
        <v/>
      </c>
      <c r="K459" s="148"/>
      <c r="L459" s="149" t="str">
        <f>IFERROR(VLOOKUP(D459,DB!A:I,9,0),"")</f>
        <v/>
      </c>
    </row>
  </sheetData>
  <dataValidations count="2">
    <dataValidation allowBlank="1" showInputMessage="1" showErrorMessage="1" sqref="E1" xr:uid="{9E1BC488-8814-4F8A-8DBE-742B3278AB71}"/>
    <dataValidation type="list" allowBlank="1" showInputMessage="1" showErrorMessage="1" sqref="E2:E4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2025-12-02T15:34:05Z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