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35" documentId="120_S{2AC9BD13-BADA-5192-A53E-5A8FF88502F6}" xr6:coauthVersionLast="47" xr6:coauthVersionMax="47" xr10:uidLastSave="{7E570ABF-F69E-4CC1-995B-4C5282FC59DB}"/>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4" i="1"/>
  <c r="B3" i="4"/>
  <c r="D3" i="3"/>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<sst xmlns="http://schemas.openxmlformats.org/spreadsheetml/2006/main" count="181612" uniqueCount="39222">
  <si>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</si>
  <si>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</si>
  <si>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</si>
  <si>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</si>
  <si>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</si>
  <si>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</si>
  <si>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</si>
  <si>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</si>
  <si>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</si>
  <si>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</si>
  <si>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</si>
  <si>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</si>
  <si>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</si>
  <si>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</si>
  <si>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</si>
  <si>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</si>
  <si>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</si>
  <si>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</si>
  <si>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</si>
  <si>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</si>
  <si>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</si>
  <si>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</si>
  <si>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</si>
  <si>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</si>
  <si>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</si>
  <si>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</si>
  <si>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</si>
  <si>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</si>
  <si>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</si>
  <si>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</si>
  <si>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</si>
  <si>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</si>
  <si>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</si>
  <si>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</si>
  <si>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</si>
  <si>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</si>
  <si>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</si>
  <si>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</si>
  <si>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</si>
  <si>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</si>
  <si>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</si>
  <si>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</si>
  <si>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</si>
  <si>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</si>
  <si>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</si>
  <si>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</si>
  <si>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</si>
  <si>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</si>
  <si>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</si>
  <si>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</si>
  <si>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</si>
  <si>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</si>
  <si>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</si>
  <si>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</si>
  <si>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</si>
  <si>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</si>
  <si>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</si>
  <si>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</si>
  <si>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</si>
  <si>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</si>
  <si>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</si>
  <si>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</si>
  <si>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</si>
  <si>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</si>
  <si>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</si>
  <si>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</si>
  <si>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</si>
  <si>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</si>
  <si>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</si>
  <si>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</si>
  <si>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</si>
  <si>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</si>
  <si>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</si>
  <si>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</si>
  <si>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</si>
  <si>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</si>
  <si>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</si>
  <si>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</si>
  <si>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</si>
  <si>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</si>
  <si>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</si>
  <si>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</si>
  <si>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</si>
  <si>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</si>
  <si>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</si>
  <si>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</si>
  <si>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</si>
  <si>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</si>
  <si>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</si>
  <si>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</si>
  <si>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</si>
  <si>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</si>
  <si>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</si>
  <si>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</si>
  <si>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</si>
  <si>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</si>
  <si>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</si>
  <si>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</si>
  <si>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</si>
  <si>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</si>
  <si>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</si>
  <si>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</si>
  <si>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</si>
  <si>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</si>
  <si>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</si>
  <si>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</si>
  <si>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</si>
  <si>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</si>
  <si>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</si>
  <si>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</si>
  <si>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</si>
  <si>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</si>
  <si>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</si>
  <si>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</si>
  <si>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</si>
  <si>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</si>
  <si>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</si>
  <si>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</si>
  <si>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</si>
  <si>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</si>
  <si>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</si>
  <si>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</si>
  <si>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</si>
  <si>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</si>
  <si>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</si>
  <si>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</si>
  <si>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</si>
  <si>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</si>
  <si>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</si>
  <si>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</si>
  <si>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</si>
  <si>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</si>
  <si>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</si>
  <si>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</si>
  <si>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</si>
  <si>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</si>
  <si>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</si>
  <si>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</si>
  <si>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</si>
  <si>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</si>
  <si>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</si>
  <si>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</si>
  <si>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</si>
  <si>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</si>
  <si>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</si>
  <si>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</si>
  <si>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</si>
  <si>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</si>
  <si>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</si>
  <si>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</si>
  <si>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</si>
  <si>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</si>
  <si>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</si>
  <si>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</si>
  <si>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</si>
  <si>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</si>
  <si>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</si>
  <si>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</si>
  <si>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</si>
  <si>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</si>
  <si>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</si>
  <si>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</si>
  <si>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</si>
  <si>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</si>
  <si>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</si>
  <si>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</si>
  <si>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</si>
  <si>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</si>
  <si>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</si>
  <si>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</si>
  <si>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</si>
  <si>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</si>
  <si>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</si>
  <si>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</si>
  <si>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</si>
  <si>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</si>
  <si>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</si>
  <si>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</si>
  <si>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</si>
  <si>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</si>
  <si>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</si>
  <si>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</si>
  <si>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</si>
  <si>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</si>
  <si>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</si>
  <si>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</si>
  <si>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</si>
  <si>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</si>
  <si>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</si>
  <si>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</si>
  <si>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</si>
  <si>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</si>
  <si>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</si>
  <si>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</si>
  <si>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</si>
  <si>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</si>
  <si>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</si>
  <si>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</si>
  <si>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</si>
  <si>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</si>
  <si>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</si>
  <si>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</si>
  <si>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</si>
  <si>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</si>
  <si>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</si>
  <si>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</si>
  <si>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</si>
  <si>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</si>
  <si>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</si>
  <si>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</si>
  <si>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</si>
  <si>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</si>
  <si>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</si>
  <si>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</si>
  <si>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</si>
  <si>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</si>
  <si>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</si>
  <si>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</si>
  <si>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</si>
  <si>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</si>
  <si>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</si>
  <si>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</si>
  <si>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</si>
  <si>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</si>
  <si>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</si>
  <si>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</si>
  <si>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</si>
  <si>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</si>
  <si>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</si>
  <si>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</si>
  <si>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</si>
  <si>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</si>
  <si>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</si>
  <si>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</si>
  <si>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</si>
  <si>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</si>
  <si>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</si>
  <si>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</si>
  <si>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</si>
  <si>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</si>
  <si>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</si>
  <si>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</si>
  <si>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</si>
  <si>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</si>
  <si>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</si>
  <si>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</si>
  <si>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</si>
  <si>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</si>
  <si>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</si>
  <si>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</si>
  <si>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</si>
  <si>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</si>
  <si>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</si>
  <si>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</si>
  <si>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</si>
  <si>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</si>
  <si>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</si>
  <si>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</si>
  <si>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</si>
  <si>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</si>
  <si>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</si>
  <si>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</si>
  <si>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</si>
  <si>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</si>
  <si>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</si>
  <si>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</si>
  <si>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</si>
  <si>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</si>
  <si>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</si>
  <si>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</si>
  <si>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</si>
  <si>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</si>
  <si>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</si>
  <si>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</si>
  <si>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</si>
  <si>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</si>
  <si>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</si>
  <si>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</si>
  <si>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</si>
  <si>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</si>
  <si>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</si>
  <si>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</si>
  <si>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</si>
  <si>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</si>
  <si>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</si>
  <si>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</si>
  <si>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</si>
  <si>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</si>
  <si>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</si>
  <si>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</si>
  <si>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</si>
  <si>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</si>
  <si>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</si>
  <si>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</si>
  <si>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</si>
  <si>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</si>
  <si>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</si>
  <si>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</si>
  <si>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</si>
  <si>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</si>
  <si>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</si>
  <si>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</si>
  <si>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</si>
  <si>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</si>
  <si>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</si>
  <si>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</si>
  <si>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</si>
  <si>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</si>
  <si>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</si>
  <si>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</si>
  <si>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</si>
  <si>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</si>
  <si>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</si>
  <si>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</si>
  <si>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</si>
  <si>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</si>
  <si>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</si>
  <si>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</si>
  <si>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</si>
  <si>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</si>
  <si>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</si>
  <si>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</si>
  <si>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</si>
  <si>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</si>
  <si>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</si>
  <si>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</si>
  <si>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</si>
  <si>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</si>
  <si>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</si>
  <si>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</si>
  <si>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</si>
  <si>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</si>
  <si>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</si>
  <si>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</si>
  <si>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</si>
  <si>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</si>
  <si>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</si>
  <si>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</si>
  <si>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</si>
  <si>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</si>
  <si>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</si>
  <si>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</si>
  <si>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</si>
  <si>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</si>
  <si>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</si>
  <si>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</si>
  <si>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</si>
  <si>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</si>
  <si>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</si>
  <si>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</si>
  <si>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</si>
  <si>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</si>
  <si>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</si>
  <si>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</si>
  <si>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</si>
  <si>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</si>
  <si>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</si>
  <si>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</si>
  <si>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</si>
  <si>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</si>
  <si>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</si>
  <si>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</si>
  <si>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</si>
  <si>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</si>
  <si>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</si>
  <si>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</si>
  <si>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</si>
  <si>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</si>
  <si>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</si>
  <si>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</si>
  <si>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</si>
  <si>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</si>
  <si>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</si>
  <si>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</si>
  <si>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</si>
  <si>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</si>
  <si>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</si>
  <si>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</si>
  <si>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</si>
  <si>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</si>
  <si>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</si>
  <si>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</si>
  <si>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</si>
  <si>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</si>
  <si>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</si>
  <si>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</si>
  <si>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</si>
  <si>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</si>
  <si>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</si>
  <si>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</si>
  <si>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</si>
  <si>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</si>
  <si>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</si>
  <si>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</si>
  <si>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</si>
  <si>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</si>
  <si>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</si>
  <si>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</si>
  <si>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</si>
  <si>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</si>
  <si>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</si>
  <si>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</si>
  <si>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</si>
  <si>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</si>
  <si>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</si>
  <si>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</si>
  <si>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</si>
  <si>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</si>
  <si>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</si>
  <si>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</si>
  <si>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</si>
  <si>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</si>
  <si>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</si>
  <si>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</si>
  <si>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</si>
  <si>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</si>
  <si>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</si>
  <si>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</si>
  <si>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</si>
  <si>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</si>
  <si>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</si>
  <si>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</si>
  <si>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</si>
  <si>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</si>
  <si>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</si>
  <si>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</si>
  <si>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</si>
  <si>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</si>
  <si>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</si>
  <si>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</si>
  <si>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</si>
  <si>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</si>
  <si>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</si>
  <si>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</si>
  <si>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</si>
  <si>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</si>
  <si>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</si>
  <si>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</si>
  <si>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</si>
  <si>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</si>
  <si>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</si>
  <si>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</si>
  <si>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</si>
  <si>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</si>
  <si>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</si>
  <si>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</si>
  <si>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</si>
  <si>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</si>
  <si>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</si>
  <si>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</si>
  <si>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</si>
  <si>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</si>
  <si>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</si>
  <si>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</si>
  <si>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</si>
  <si>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</si>
  <si>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</si>
  <si>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</si>
  <si>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</si>
  <si>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</si>
  <si>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</si>
  <si>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</si>
  <si>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</si>
  <si>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</si>
  <si>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</si>
  <si>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</si>
  <si>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</si>
  <si>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</si>
  <si>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</si>
  <si>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</si>
  <si>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</si>
  <si>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</si>
  <si>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</si>
  <si>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</si>
  <si>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</si>
  <si>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</si>
  <si>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</si>
  <si>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</si>
  <si>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</si>
  <si>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</si>
  <si>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</si>
  <si>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</si>
  <si>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</si>
  <si>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</si>
  <si>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</si>
  <si>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</si>
  <si>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</si>
  <si>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</si>
  <si>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</si>
  <si>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</si>
  <si>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</si>
  <si>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</si>
  <si>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</si>
  <si>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</si>
  <si>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</si>
  <si>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</si>
  <si>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</si>
  <si>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</si>
  <si>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</si>
  <si>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</si>
  <si>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</si>
  <si>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</si>
  <si>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</si>
  <si>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</si>
  <si>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</si>
  <si>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</si>
  <si>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</si>
  <si>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</si>
  <si>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</si>
  <si>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</si>
  <si>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</si>
  <si>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</si>
  <si>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</si>
  <si>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</si>
  <si>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</si>
  <si>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</si>
  <si>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</si>
  <si>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</si>
  <si>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</si>
  <si>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</si>
  <si>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</si>
  <si>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</si>
  <si>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</si>
  <si>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</si>
  <si>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</si>
  <si>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</si>
  <si>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</si>
  <si>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</si>
  <si>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</si>
  <si>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</si>
  <si>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</si>
  <si>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</si>
  <si>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</si>
  <si>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</si>
  <si>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</si>
  <si>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</si>
  <si>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</si>
  <si>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</si>
  <si>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</si>
  <si>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</si>
  <si>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</si>
  <si>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</si>
  <si>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</si>
  <si>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</si>
  <si>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</si>
  <si>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</si>
  <si>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</si>
  <si>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</si>
  <si>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</si>
  <si>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</si>
  <si>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</si>
  <si>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</si>
  <si>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</si>
  <si>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</si>
  <si>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</si>
  <si>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</si>
  <si>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</si>
  <si>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</si>
  <si>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</si>
  <si>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</si>
  <si>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</si>
  <si>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</si>
  <si>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</si>
  <si>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</si>
  <si>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</si>
  <si>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</si>
  <si>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</si>
  <si>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</si>
  <si>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</si>
  <si>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</si>
  <si>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</si>
  <si>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</si>
  <si>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</si>
  <si>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</si>
  <si>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</si>
  <si>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</si>
  <si>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</si>
  <si>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</si>
  <si>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</si>
  <si>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</si>
  <si>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</si>
  <si>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</si>
  <si>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</si>
  <si>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</si>
  <si>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</si>
  <si>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</si>
  <si>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</si>
  <si>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</si>
  <si>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</si>
  <si>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</si>
  <si>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</si>
  <si>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</si>
  <si>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</si>
  <si>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</si>
  <si>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</si>
  <si>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</si>
  <si>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</si>
  <si>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</si>
  <si>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</si>
  <si>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</si>
  <si>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</si>
  <si>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</si>
  <si>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</si>
  <si>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</si>
  <si>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</si>
  <si>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</si>
  <si>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</si>
  <si>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</si>
  <si>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</si>
  <si>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</si>
  <si>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</si>
  <si>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</si>
  <si>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</si>
  <si>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</si>
  <si>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</si>
  <si>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</si>
  <si>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</si>
  <si>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</si>
  <si>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</si>
  <si>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</si>
  <si>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</si>
  <si>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</si>
  <si>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</si>
  <si>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</si>
  <si>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</si>
  <si>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</si>
  <si>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</si>
  <si>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</si>
  <si>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</si>
  <si>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</si>
  <si>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</si>
  <si>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</si>
  <si>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</si>
  <si>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</si>
  <si>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</si>
  <si>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</si>
  <si>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</si>
  <si>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</si>
  <si>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</si>
  <si>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</si>
  <si>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</si>
  <si>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</si>
  <si>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</si>
  <si>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</si>
  <si>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</si>
  <si>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</si>
  <si>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</si>
  <si>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</si>
  <si>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</si>
  <si>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</si>
  <si>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</si>
  <si>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</si>
  <si>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</si>
  <si>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</si>
  <si>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</si>
  <si>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</si>
  <si>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</si>
  <si>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</si>
  <si>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</si>
  <si>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</si>
  <si>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</si>
  <si>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</si>
  <si>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</si>
  <si>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</si>
  <si>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</si>
  <si>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</si>
  <si>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</si>
  <si>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</si>
  <si>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</si>
  <si>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</si>
  <si>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</si>
  <si>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</si>
  <si>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</si>
  <si>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</si>
  <si>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</si>
  <si>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</si>
  <si>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</si>
  <si>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</si>
  <si>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</si>
  <si>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</si>
  <si>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</si>
  <si>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</si>
  <si>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</si>
  <si>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</si>
  <si>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</si>
  <si>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</si>
  <si>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</si>
  <si>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</si>
  <si>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</si>
  <si>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</si>
  <si>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</si>
  <si>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</si>
  <si>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</si>
  <si>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</si>
  <si>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</si>
  <si>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</si>
  <si>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</si>
  <si>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</si>
  <si>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</si>
  <si>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</si>
  <si>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</si>
  <si>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</si>
  <si>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</si>
  <si>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</si>
  <si>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</si>
  <si>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</si>
  <si>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</si>
  <si>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</si>
  <si>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</si>
  <si>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</si>
  <si>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</si>
  <si>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</si>
  <si>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</si>
  <si>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</si>
  <si>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</si>
  <si>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</si>
  <si>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</si>
  <si>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</si>
  <si>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</si>
  <si>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</si>
  <si>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</si>
  <si>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</si>
  <si>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</si>
  <si>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</si>
  <si>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</si>
  <si>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</si>
  <si>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</si>
  <si>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</si>
  <si>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</si>
  <si>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</si>
  <si>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</si>
  <si>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</si>
  <si>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</si>
  <si>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</si>
  <si>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</si>
  <si>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</si>
  <si>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</si>
  <si>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</si>
  <si>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</si>
  <si>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</si>
  <si>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</si>
  <si>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</si>
  <si>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</si>
  <si>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</si>
  <si>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</si>
  <si>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</si>
  <si>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</si>
  <si>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</si>
  <si>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</si>
  <si>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</si>
  <si>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</si>
  <si>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</si>
  <si>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</si>
  <si>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</si>
  <si>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</si>
  <si>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</si>
  <si>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</si>
  <si>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</si>
  <si>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</si>
  <si>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</si>
  <si>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</si>
  <si>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</si>
  <si>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</si>
  <si>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</si>
  <si>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</si>
  <si>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</si>
  <si>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</si>
  <si>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</si>
  <si>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</si>
  <si>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</si>
  <si>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</si>
  <si>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</si>
  <si>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</si>
  <si>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</si>
  <si>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</si>
  <si>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</si>
  <si>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</si>
  <si>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</si>
  <si>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</si>
  <si>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</si>
  <si>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</si>
  <si>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</si>
  <si>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</si>
  <si>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</si>
  <si>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</si>
  <si>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</si>
  <si>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</si>
  <si>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</si>
  <si>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</si>
  <si>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</si>
  <si>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</si>
  <si>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</si>
  <si>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</si>
  <si>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</si>
  <si>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</si>
  <si>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</si>
  <si>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</si>
  <si>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</si>
  <si>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</si>
  <si>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</si>
  <si>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</si>
  <si>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</si>
  <si>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</si>
  <si>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</si>
  <si>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</si>
  <si>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</si>
  <si>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</si>
  <si>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</si>
  <si>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</si>
  <si>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</si>
  <si>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</si>
  <si>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</si>
  <si>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</si>
  <si>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</si>
  <si>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</si>
  <si>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</si>
  <si>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</si>
  <si>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</si>
  <si>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</si>
  <si>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</si>
  <si>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</si>
  <si>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</si>
  <si>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</si>
  <si>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</si>
  <si>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</si>
  <si>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</si>
  <si>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</si>
  <si>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</si>
  <si>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</si>
  <si>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</si>
  <si>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</si>
  <si>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</si>
  <si>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</si>
  <si>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</si>
  <si>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</si>
  <si>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</si>
  <si>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</si>
  <si>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</si>
  <si>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</si>
  <si>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</si>
  <si>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</si>
  <si>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</si>
  <si>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</si>
  <si>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</si>
  <si>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</si>
  <si>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</si>
  <si>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</si>
  <si>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</si>
  <si>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</si>
  <si>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</si>
  <si>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</si>
  <si>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</si>
  <si>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</si>
  <si>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</si>
  <si>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</si>
  <si>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</si>
  <si>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</si>
  <si>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</si>
  <si>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</si>
  <si>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</si>
  <si>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</si>
  <si>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</si>
  <si>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</si>
  <si>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</si>
  <si>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</si>
  <si>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</si>
  <si>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</si>
  <si>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</si>
  <si>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</si>
  <si>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</si>
  <si>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</si>
  <si>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</si>
  <si>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</si>
  <si>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</si>
  <si>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</si>
  <si>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</si>
  <si>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</si>
  <si>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</si>
  <si>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</si>
  <si>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</si>
  <si>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</si>
  <si>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</si>
  <si>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</si>
  <si>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</si>
  <si>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</si>
  <si>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</si>
  <si>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</si>
  <si>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</si>
  <si>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</si>
  <si>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</si>
  <si>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</si>
  <si>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</si>
  <si>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</si>
  <si>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</si>
  <si>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</si>
  <si>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</si>
  <si>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</si>
  <si>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</si>
  <si>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</si>
  <si>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</si>
  <si>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</si>
  <si>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</si>
  <si>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</si>
  <si>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</si>
  <si>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</si>
  <si>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</si>
  <si>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</si>
  <si>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</si>
  <si>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</si>
  <si>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</si>
  <si>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</si>
  <si>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</si>
  <si>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</si>
  <si>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</si>
  <si>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</si>
  <si>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</si>
  <si>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</si>
  <si>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</si>
  <si>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</si>
  <si>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</si>
  <si>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</si>
  <si>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</si>
  <si>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</si>
  <si>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</si>
  <si>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</si>
  <si>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</si>
  <si>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</si>
  <si>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</si>
  <si>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</si>
  <si>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</si>
  <si>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</si>
  <si>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</si>
  <si>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</si>
  <si>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</si>
  <si>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</si>
  <si>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</si>
  <si>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</si>
  <si>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</si>
  <si>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</si>
  <si>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</si>
  <si>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</si>
  <si>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</si>
  <si>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</si>
  <si>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</si>
  <si>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</si>
  <si>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</si>
  <si>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</si>
  <si>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</si>
  <si>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</si>
  <si>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</si>
  <si>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</si>
  <si>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</si>
  <si>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</si>
  <si>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</si>
  <si>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</si>
  <si>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</si>
  <si>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</si>
  <si>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</si>
  <si>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</si>
  <si>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</si>
  <si>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</si>
  <si>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</si>
  <si>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</si>
  <si>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</si>
  <si>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</si>
  <si>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</si>
  <si>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</si>
  <si>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</si>
  <si>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</si>
  <si>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</si>
  <si>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</si>
  <si>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</si>
  <si>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</si>
  <si>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</si>
  <si>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</si>
  <si>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</si>
  <si>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</si>
  <si>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</si>
  <si>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</si>
  <si>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</si>
  <si>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</si>
  <si>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</si>
  <si>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</si>
  <si>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</si>
  <si>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</si>
  <si>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</si>
  <si>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</si>
  <si>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</si>
  <si>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</si>
  <si>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</si>
  <si>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</si>
  <si>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</si>
  <si>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</si>
  <si>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</si>
  <si>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</si>
  <si>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</si>
  <si>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</si>
  <si>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</si>
  <si>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</si>
  <si>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</si>
  <si>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</si>
  <si>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</si>
  <si>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</si>
  <si>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</si>
  <si>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</si>
  <si>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</si>
  <si>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</si>
  <si>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</si>
  <si>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</si>
  <si>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</si>
  <si>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</si>
  <si>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</si>
  <si>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</si>
  <si>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</si>
  <si>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</si>
  <si>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</si>
  <si>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</si>
  <si>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</si>
  <si>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</si>
  <si>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</si>
  <si>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</si>
  <si>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</si>
  <si>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</si>
  <si>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</si>
  <si>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</si>
  <si>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</si>
  <si>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</si>
  <si>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</si>
  <si>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</si>
  <si>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</si>
  <si>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</si>
  <si>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</si>
  <si>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</si>
  <si>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</si>
  <si>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</si>
  <si>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</si>
  <si>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</si>
  <si>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</si>
  <si>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</si>
  <si>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</si>
  <si>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</si>
  <si>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</si>
  <si>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</si>
  <si>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</si>
  <si>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</si>
  <si>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</si>
  <si>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</si>
  <si>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</si>
  <si>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</si>
  <si>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</si>
  <si>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</si>
  <si>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</si>
  <si>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</si>
  <si>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</si>
  <si>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</si>
  <si>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</si>
  <si>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</si>
  <si>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</si>
  <si>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</si>
  <si>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</si>
  <si>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</si>
  <si>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</si>
  <si>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</si>
  <si>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</si>
  <si>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</si>
  <si>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</si>
  <si>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</si>
  <si>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</si>
  <si>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</si>
  <si>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</si>
  <si>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</si>
  <si>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</si>
  <si>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</si>
  <si>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</si>
  <si>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</si>
  <si>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</si>
  <si>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</si>
  <si>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</si>
  <si>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</si>
  <si>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</si>
  <si>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</si>
  <si>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</si>
  <si>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</si>
  <si>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</si>
  <si>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</si>
  <si>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</si>
  <si>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</si>
  <si>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</si>
  <si>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</si>
  <si>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</si>
  <si>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</si>
  <si>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</si>
  <si>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</si>
  <si>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</si>
  <si>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</si>
  <si>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</si>
  <si>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</si>
  <si>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</si>
  <si>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</si>
  <si>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</si>
  <si>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</si>
  <si>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</si>
  <si>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</si>
  <si>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</si>
  <si>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</si>
  <si>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</si>
  <si>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</si>
  <si>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</si>
  <si>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</si>
  <si>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</si>
  <si>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</si>
  <si>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</si>
  <si>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</si>
  <si>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</si>
  <si>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</si>
  <si>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</si>
  <si>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</si>
  <si>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</si>
  <si>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</si>
  <si>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</si>
  <si>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</si>
  <si>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</si>
  <si>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</si>
  <si>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</si>
  <si>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</si>
  <si>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</si>
  <si>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</si>
  <si>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</si>
  <si>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</si>
  <si>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</si>
  <si>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</si>
  <si>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</si>
  <si>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</si>
  <si>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</si>
  <si>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</si>
  <si>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</si>
  <si>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</si>
  <si>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</si>
  <si>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</si>
  <si>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</si>
  <si>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</si>
  <si>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</si>
  <si>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</si>
  <si>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</si>
  <si>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</si>
  <si>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</si>
  <si>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</si>
  <si>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</si>
  <si>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</si>
  <si>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</si>
  <si>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</si>
  <si>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</si>
  <si>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</si>
  <si>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</si>
  <si>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</si>
  <si>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</si>
  <si>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</si>
  <si>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</si>
  <si>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</si>
  <si>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</si>
  <si>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</si>
  <si>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</si>
  <si>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</si>
  <si>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</si>
  <si>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</si>
  <si>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</si>
  <si>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</si>
  <si>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</si>
  <si>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</si>
  <si>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</si>
  <si>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</si>
  <si>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</si>
  <si>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</si>
  <si>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</si>
  <si>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</si>
  <si>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</si>
  <si>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</si>
  <si>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</si>
  <si>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</si>
  <si>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</si>
  <si>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</si>
  <si>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</si>
  <si>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</si>
  <si>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</si>
  <si>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</si>
  <si>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</si>
  <si>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</si>
  <si>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</si>
  <si>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</si>
  <si>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</si>
  <si>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</si>
  <si>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</si>
  <si>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</si>
  <si>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</si>
  <si>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</si>
  <si>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</si>
  <si>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</si>
  <si>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</si>
  <si>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</si>
  <si>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</si>
  <si>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</si>
  <si>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</si>
  <si>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</si>
  <si>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</si>
  <si>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</si>
  <si>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</si>
  <si>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</si>
  <si>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</si>
  <si>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</si>
  <si>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</si>
  <si>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</si>
  <si>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</si>
  <si>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</si>
  <si>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</si>
  <si>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</si>
  <si>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</si>
  <si>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</si>
  <si>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</si>
  <si>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</si>
  <si>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</si>
  <si>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</si>
  <si>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</si>
  <si>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</si>
  <si>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</si>
  <si>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</si>
  <si>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</si>
  <si>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</si>
  <si>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</si>
  <si>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</si>
  <si>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</si>
  <si>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</si>
  <si>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</si>
  <si>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</si>
  <si>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</si>
  <si>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</si>
  <si>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</si>
  <si>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</si>
  <si>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</si>
  <si>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</si>
  <si>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</si>
  <si>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</si>
  <si>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</si>
  <si>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</si>
  <si>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</si>
  <si>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</si>
  <si>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</si>
  <si>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</si>
  <si>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</si>
  <si>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</si>
  <si>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</si>
  <si>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</si>
  <si>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</si>
  <si>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</si>
  <si>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</si>
  <si>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</si>
  <si>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</si>
  <si>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</si>
  <si>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</si>
  <si>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</si>
  <si>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</si>
  <si>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</si>
  <si>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</si>
  <si>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</si>
  <si>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</si>
  <si>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</si>
  <si>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</si>
  <si>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</si>
  <si>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</si>
  <si>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</si>
  <si>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</si>
  <si>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</si>
  <si>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</si>
  <si>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</si>
  <si>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</si>
  <si>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</si>
  <si>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</si>
  <si>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</si>
  <si>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</si>
  <si>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</si>
  <si>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</si>
  <si>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</si>
  <si>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</si>
  <si>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</si>
  <si>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</si>
  <si>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</si>
  <si>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</si>
  <si>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</si>
  <si>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</si>
  <si>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</si>
  <si>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</si>
  <si>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</si>
  <si>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</si>
  <si>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</si>
  <si>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</si>
  <si>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</si>
  <si>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</si>
  <si>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</si>
  <si>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</si>
  <si>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</si>
  <si>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</si>
  <si>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</si>
  <si>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</si>
  <si>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</si>
  <si>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</si>
  <si>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</si>
  <si>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</si>
  <si>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</si>
  <si>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</si>
  <si>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</si>
  <si>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</si>
  <si>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</si>
  <si>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</si>
  <si>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</si>
  <si>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</si>
  <si>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</si>
  <si>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</si>
  <si>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</si>
  <si>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</si>
  <si>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</si>
  <si>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</si>
  <si>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</si>
  <si>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</si>
  <si>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</si>
  <si>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</si>
  <si>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</si>
  <si>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</si>
  <si>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</si>
  <si>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</si>
  <si>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</si>
  <si>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</si>
  <si>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</si>
  <si>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</si>
  <si>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</si>
  <si>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</si>
  <si>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</si>
  <si>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</si>
  <si>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</si>
  <si>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</si>
  <si>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</si>
  <si>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</si>
  <si>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</si>
  <si>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</si>
  <si>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</si>
  <si>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</si>
  <si>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</si>
  <si>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</si>
  <si>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</si>
  <si>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</si>
  <si>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</si>
  <si>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</si>
  <si>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</si>
  <si>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</si>
  <si>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</si>
  <si>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</si>
  <si>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</si>
  <si>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</si>
  <si>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</si>
  <si>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</si>
  <si>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</si>
  <si>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</si>
  <si>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</si>
  <si>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</si>
  <si>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</si>
  <si>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</si>
  <si>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</si>
  <si>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</si>
  <si>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</si>
  <si>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</si>
  <si>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</si>
  <si>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</si>
  <si>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</si>
  <si>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</si>
  <si>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</si>
  <si>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</si>
  <si>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</si>
  <si>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</si>
  <si>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</si>
  <si>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</si>
  <si>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</si>
  <si>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</si>
  <si>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</si>
  <si>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</si>
  <si>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</si>
  <si>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</si>
  <si>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</si>
  <si>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</si>
  <si>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</si>
  <si>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</si>
  <si>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</si>
  <si>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</si>
  <si>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</si>
  <si>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</si>
  <si>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</si>
  <si>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</si>
  <si>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</si>
  <si>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</si>
  <si>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</si>
  <si>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</si>
  <si>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</si>
  <si>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</si>
  <si>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</si>
  <si>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</si>
  <si>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</si>
  <si>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</si>
  <si>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</si>
  <si>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</si>
  <si>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</si>
  <si>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</si>
  <si>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</si>
  <si>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</si>
  <si>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</si>
  <si>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</si>
  <si>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</si>
  <si>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</si>
  <si>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</si>
  <si>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</si>
  <si>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</si>
  <si>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</si>
  <si>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</si>
  <si>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</si>
  <si>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</si>
  <si>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</si>
  <si>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</si>
  <si>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</si>
  <si>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</si>
  <si>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</si>
  <si>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</si>
  <si>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</si>
  <si>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</si>
  <si>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</si>
  <si>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</si>
  <si>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</si>
  <si>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</si>
  <si>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</si>
  <si>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</si>
  <si>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</si>
  <si>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</si>
  <si>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</si>
  <si>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</si>
  <si>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</si>
  <si>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</si>
  <si>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</si>
  <si>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</si>
  <si>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</si>
  <si>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</si>
  <si>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</si>
  <si>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</si>
  <si>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</si>
  <si>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</si>
  <si>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</si>
  <si>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</si>
  <si>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</si>
  <si>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</si>
  <si>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</si>
  <si>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</si>
  <si>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</si>
  <si>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</si>
  <si>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</si>
  <si>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</si>
  <si>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</si>
  <si>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</si>
  <si>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</si>
  <si>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</si>
  <si>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</si>
  <si>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</si>
  <si>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</si>
  <si>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</si>
  <si>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</si>
  <si>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</si>
  <si>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</si>
  <si>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</si>
  <si>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</si>
  <si>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</si>
  <si>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</si>
  <si>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</si>
  <si>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</si>
  <si>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</si>
  <si>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</si>
  <si>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</si>
  <si>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</si>
  <si>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</si>
  <si>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</si>
  <si>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</si>
  <si>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</si>
  <si>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</si>
  <si>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</si>
  <si>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</si>
  <si>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</si>
  <si>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</si>
  <si>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</si>
  <si>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</si>
  <si>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</si>
  <si>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</si>
  <si>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</si>
  <si>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</si>
  <si>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</si>
  <si>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</si>
  <si>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</si>
  <si>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</si>
  <si>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</si>
  <si>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</si>
  <si>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</si>
  <si>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</si>
  <si>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</si>
  <si>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</si>
  <si>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</si>
  <si>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</si>
  <si>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</si>
  <si>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</si>
  <si>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</si>
  <si>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</si>
  <si>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</si>
  <si>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</si>
  <si>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</si>
  <si>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</si>
  <si>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</si>
  <si>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</si>
  <si>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</si>
  <si>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</si>
  <si>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</si>
  <si>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</si>
  <si>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</si>
  <si>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</si>
  <si>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</si>
  <si>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</si>
  <si>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</si>
  <si>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</si>
  <si>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</si>
  <si>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</si>
  <si>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</si>
  <si>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</si>
  <si>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</si>
  <si>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</si>
  <si>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</si>
  <si>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</si>
  <si>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</si>
  <si>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</si>
  <si>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</si>
  <si>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</si>
  <si>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</si>
  <si>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</si>
  <si>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</si>
  <si>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</si>
  <si>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</si>
  <si>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</si>
  <si>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</si>
  <si>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</si>
  <si>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</si>
  <si>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</si>
  <si>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</si>
  <si>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</si>
  <si>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</si>
  <si>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</si>
  <si>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</si>
  <si>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</si>
  <si>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</si>
  <si>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</si>
  <si>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</si>
  <si>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</si>
  <si>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</si>
  <si>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</si>
  <si>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</si>
  <si>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</si>
  <si>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</si>
  <si>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</si>
  <si>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</si>
  <si>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</si>
  <si>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</si>
  <si>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</si>
  <si>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</si>
  <si>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</si>
  <si>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</si>
  <si>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</si>
  <si>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</si>
  <si>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</si>
  <si>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</si>
  <si>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</si>
  <si>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</si>
  <si>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</si>
  <si>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</si>
  <si>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</si>
  <si>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</si>
  <si>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</si>
  <si>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</si>
  <si>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</si>
  <si>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</si>
  <si>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</si>
  <si>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</si>
  <si>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</si>
  <si>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</si>
  <si>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</si>
  <si>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</si>
  <si>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</si>
  <si>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</si>
  <si>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</si>
  <si>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</si>
  <si>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</si>
  <si>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</si>
  <si>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</si>
  <si>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</si>
  <si>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</si>
  <si>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</si>
  <si>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</si>
  <si>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</si>
  <si>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</si>
  <si>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</si>
  <si>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</si>
  <si>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</si>
  <si>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</si>
  <si>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</si>
  <si>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</si>
  <si>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</si>
  <si>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</si>
  <si>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</si>
  <si>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</si>
  <si>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</si>
  <si>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</si>
  <si>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</si>
  <si>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</si>
  <si>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</si>
  <si>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</si>
  <si>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</si>
  <si>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</si>
  <si>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</si>
  <si>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</si>
  <si>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</si>
  <si>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</si>
  <si>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</si>
  <si>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</si>
  <si>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</si>
  <si>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</si>
  <si>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</si>
  <si>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</si>
  <si>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</si>
  <si>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</si>
  <si>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</si>
  <si>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</si>
  <si>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</si>
  <si>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</si>
  <si>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</si>
  <si>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</si>
  <si>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</si>
  <si>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</si>
  <si>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</si>
  <si>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</si>
  <si>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</si>
  <si>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</si>
  <si>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</si>
  <si>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</si>
  <si>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</si>
  <si>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</si>
  <si>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</si>
  <si>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</si>
  <si>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</si>
  <si>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</si>
  <si>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</si>
  <si>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</si>
  <si>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</si>
  <si>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</si>
  <si>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</si>
  <si>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</si>
  <si>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</si>
  <si>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</si>
  <si>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</si>
  <si>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</si>
  <si>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</si>
  <si>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</si>
  <si>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</si>
  <si>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</si>
  <si>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</si>
  <si>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</si>
  <si>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</si>
  <si>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</si>
  <si>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</si>
  <si>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</si>
  <si>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</si>
  <si>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</si>
  <si>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</si>
  <si>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</si>
  <si>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</si>
  <si>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</si>
  <si>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</si>
  <si>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</si>
  <si>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</si>
  <si>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</si>
  <si>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</si>
  <si>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</si>
  <si>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</si>
  <si>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</si>
  <si>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</si>
  <si>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</si>
  <si>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</si>
  <si>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</si>
  <si>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</si>
  <si>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</si>
  <si>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</si>
  <si>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</si>
  <si>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</si>
  <si>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</si>
  <si>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</si>
  <si>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</si>
  <si>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</si>
  <si>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</si>
  <si>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</si>
  <si>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</si>
  <si>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</si>
  <si>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</si>
  <si>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</si>
  <si>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</si>
  <si>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</si>
  <si>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</si>
  <si>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</si>
  <si>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</si>
  <si>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</si>
  <si>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</si>
  <si>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</si>
  <si>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</si>
  <si>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</si>
  <si>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</si>
  <si>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</si>
  <si>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</si>
  <si>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</si>
  <si>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</si>
  <si>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</si>
  <si>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</si>
  <si>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</si>
  <si>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</si>
  <si>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</si>
  <si>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</si>
  <si>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</si>
  <si>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</si>
  <si>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</si>
  <si>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</si>
  <si>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</si>
  <si>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</si>
  <si>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</si>
  <si>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</si>
  <si>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</si>
  <si>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</si>
  <si>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</si>
  <si>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</si>
  <si>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</si>
  <si>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</si>
  <si>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</si>
  <si>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</si>
  <si>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</si>
  <si>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</si>
  <si>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</si>
  <si>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</si>
  <si>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</si>
  <si>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</si>
  <si>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</si>
  <si>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</si>
  <si>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</si>
  <si>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</si>
  <si>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</si>
  <si>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</si>
  <si>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</si>
  <si>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</si>
  <si>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</si>
  <si>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</si>
  <si>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</si>
  <si>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</si>
  <si>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</si>
  <si>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</si>
  <si>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</si>
  <si>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</si>
  <si>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</si>
  <si>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</si>
  <si>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</si>
  <si>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</si>
  <si>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</si>
  <si>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</si>
  <si>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</si>
  <si>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</si>
  <si>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</si>
  <si>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</si>
  <si>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</si>
  <si>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</si>
  <si>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</si>
  <si>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</si>
  <si>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</si>
  <si>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</si>
  <si>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</si>
  <si>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</si>
  <si>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</si>
  <si>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</si>
  <si>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</si>
  <si>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</si>
  <si>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</si>
  <si>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</si>
  <si>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</si>
  <si>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</si>
  <si>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</si>
  <si>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</si>
  <si>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</si>
  <si>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</si>
  <si>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</si>
  <si>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</si>
  <si>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</si>
  <si>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</si>
  <si>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</si>
  <si>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</si>
  <si>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</si>
  <si>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</si>
  <si>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</si>
  <si>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</si>
  <si>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</si>
  <si>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</si>
  <si>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</si>
  <si>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</si>
  <si>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</si>
  <si>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</si>
  <si>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</si>
  <si>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</si>
  <si>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</si>
  <si>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</si>
  <si>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</si>
  <si>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</si>
  <si>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</si>
  <si>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</si>
  <si>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</si>
  <si>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</si>
  <si>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</si>
  <si>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</si>
  <si>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</si>
  <si>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</si>
  <si>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</si>
  <si>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</si>
  <si>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</si>
  <si>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</si>
  <si>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</si>
  <si>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</si>
  <si>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</si>
  <si>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</si>
  <si>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</si>
  <si>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</si>
  <si>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</si>
  <si>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</si>
  <si>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</si>
  <si>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</si>
  <si>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</si>
  <si>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</si>
  <si>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</si>
  <si>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</si>
  <si>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</si>
  <si>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</si>
  <si>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</si>
  <si>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</si>
  <si>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</si>
  <si>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</si>
  <si>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</si>
  <si>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</si>
  <si>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</si>
  <si>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</si>
  <si>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</si>
  <si>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</si>
  <si>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</si>
  <si>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</si>
  <si>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</si>
  <si>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</si>
  <si>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</si>
  <si>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</si>
  <si>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</si>
  <si>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</si>
  <si>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</si>
  <si>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</si>
  <si>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</si>
  <si>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</si>
  <si>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</si>
  <si>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</si>
  <si>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</si>
  <si>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</si>
  <si>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</si>
  <si>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</si>
  <si>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</si>
  <si>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</si>
  <si>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</si>
  <si>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</si>
  <si>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</si>
  <si>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</si>
  <si>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</si>
  <si>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</si>
  <si>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</si>
  <si>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</si>
  <si>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</si>
  <si>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</si>
  <si>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</si>
  <si>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</si>
  <si>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</si>
  <si>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</si>
  <si>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</si>
  <si>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</si>
  <si>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</si>
  <si>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</si>
  <si>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</si>
  <si>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</si>
  <si>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</si>
  <si>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</si>
  <si>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</si>
  <si>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</si>
  <si>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</si>
  <si>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</si>
  <si>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</si>
  <si>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</si>
  <si>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</si>
  <si>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</si>
  <si>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</si>
  <si>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</si>
  <si>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</si>
  <si>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</si>
  <si>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</si>
  <si>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</si>
  <si>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</si>
  <si>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</si>
  <si>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</si>
  <si>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</si>
  <si>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</si>
  <si>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</si>
  <si>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</si>
  <si>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</si>
  <si>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</si>
  <si>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</si>
  <si>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</si>
  <si>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</si>
  <si>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</si>
  <si>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</si>
  <si>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</si>
  <si>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</si>
  <si>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</si>
  <si>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</si>
  <si>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</si>
  <si>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</si>
  <si>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</si>
  <si>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</si>
  <si>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</si>
  <si>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</si>
  <si>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</si>
  <si>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</si>
  <si>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</si>
  <si>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</si>
  <si>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</si>
  <si>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</si>
  <si>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</si>
  <si>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</si>
  <si>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</si>
  <si>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</si>
  <si>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</si>
  <si>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</si>
  <si>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</si>
  <si>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</si>
  <si>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</si>
  <si>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</si>
  <si>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</si>
  <si>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</si>
  <si>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</si>
  <si>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</si>
  <si>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</si>
  <si>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</si>
  <si>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</si>
  <si>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</si>
  <si>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</si>
  <si>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</si>
  <si>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</si>
  <si>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</si>
  <si>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</si>
  <si>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</si>
  <si>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</si>
  <si>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</si>
  <si>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</si>
  <si>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</si>
  <si>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</si>
  <si>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</si>
  <si>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</si>
  <si>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</si>
  <si>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</si>
  <si>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</si>
  <si>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</si>
  <si>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</si>
  <si>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</si>
  <si>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</si>
  <si>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</si>
  <si>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</si>
  <si>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</si>
  <si>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</si>
  <si>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</si>
  <si>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</si>
  <si>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</si>
  <si>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</si>
  <si>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</si>
  <si>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</si>
  <si>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</si>
  <si>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</si>
  <si>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</si>
  <si>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</si>
  <si>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</si>
  <si>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</si>
  <si>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</si>
  <si>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</si>
  <si>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</si>
  <si>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</si>
  <si>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</si>
  <si>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</si>
  <si>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</si>
  <si>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</si>
  <si>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</si>
  <si>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</si>
  <si>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</si>
  <si>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</si>
  <si>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</si>
  <si>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</si>
  <si>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</si>
  <si>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</si>
  <si>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</si>
  <si>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</si>
  <si>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</si>
  <si>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</si>
  <si>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</si>
  <si>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</si>
  <si>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</si>
  <si>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</si>
  <si>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</si>
  <si>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</si>
  <si>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</si>
  <si>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</si>
  <si>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</si>
  <si>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</si>
  <si>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</si>
  <si>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</si>
  <si>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</si>
  <si>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</si>
  <si>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</si>
  <si>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</si>
  <si>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</si>
  <si>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</si>
  <si>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</si>
  <si>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</si>
  <si>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</si>
  <si>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</si>
  <si>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</si>
  <si>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</si>
  <si>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</si>
  <si>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</si>
  <si>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</si>
  <si>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</si>
  <si>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</si>
  <si>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</si>
  <si>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</si>
  <si>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</si>
  <si>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</si>
  <si>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</si>
  <si>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</si>
  <si>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</si>
  <si>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</si>
  <si>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</si>
  <si>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</si>
  <si>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</si>
  <si>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</si>
  <si>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</si>
  <si>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</si>
  <si>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</si>
  <si>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</si>
  <si>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</si>
  <si>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</si>
  <si>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</si>
  <si>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</si>
  <si>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</si>
  <si>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</si>
  <si>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</si>
  <si>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</si>
  <si>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</si>
  <si>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</si>
  <si>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</si>
  <si>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</si>
  <si>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</si>
  <si>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</si>
  <si>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</si>
  <si>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</si>
  <si>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</si>
  <si>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</si>
  <si>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</si>
  <si>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</si>
  <si>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</si>
  <si>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</si>
  <si>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</si>
  <si>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</si>
  <si>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</si>
  <si>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</si>
  <si>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</si>
  <si>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</si>
  <si>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</si>
  <si>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</si>
  <si>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</si>
  <si>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</si>
  <si>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</si>
  <si>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</si>
  <si>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</si>
  <si>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</si>
  <si>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</si>
  <si>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</si>
  <si>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</si>
  <si>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</si>
  <si>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</si>
  <si>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</si>
  <si>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</si>
  <si>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</si>
  <si>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</si>
  <si>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</si>
  <si>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</si>
  <si>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</si>
  <si>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</si>
  <si>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</si>
  <si>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</si>
  <si>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</si>
  <si>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</si>
  <si>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</si>
  <si>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</si>
  <si>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</si>
  <si>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</si>
  <si>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</si>
  <si>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</si>
  <si>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</si>
  <si>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</si>
  <si>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</si>
  <si>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</si>
  <si>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</si>
  <si>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</si>
  <si>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</si>
  <si>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</si>
  <si>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</si>
  <si>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</si>
  <si>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</si>
  <si>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</si>
  <si>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</si>
  <si>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</si>
  <si>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</si>
  <si>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</si>
  <si>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</si>
  <si>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</si>
  <si>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</si>
  <si>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</si>
  <si>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</si>
  <si>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</si>
  <si>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</si>
  <si>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</si>
  <si>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</si>
  <si>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</si>
  <si>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</si>
  <si>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</si>
  <si>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</si>
  <si>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</si>
  <si>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</si>
  <si>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</si>
  <si>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</si>
  <si>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</si>
  <si>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</si>
  <si>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</si>
  <si>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</si>
  <si>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</si>
  <si>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</si>
  <si>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</si>
  <si>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</si>
  <si>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</si>
  <si>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</si>
  <si>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</si>
  <si>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</si>
  <si>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</si>
  <si>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</si>
  <si>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</si>
  <si>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</si>
  <si>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</si>
  <si>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</si>
  <si>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</si>
  <si>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</si>
  <si>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</si>
  <si>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</si>
  <si>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</si>
  <si>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</si>
  <si>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</si>
  <si>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</si>
  <si>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</si>
  <si>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</si>
  <si>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</si>
  <si>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</si>
  <si>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</si>
  <si>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</si>
  <si>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</si>
  <si>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</si>
  <si>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</si>
  <si>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</si>
  <si>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</si>
  <si>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</si>
  <si>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</si>
  <si>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</si>
  <si>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</si>
  <si>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</si>
  <si>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</si>
  <si>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</si>
  <si>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</si>
  <si>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</si>
  <si>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</si>
  <si>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</si>
  <si>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</si>
  <si>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</si>
  <si>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</si>
  <si>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</si>
  <si>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</si>
  <si>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</si>
  <si>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</si>
  <si>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</si>
  <si>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</si>
  <si>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</si>
  <si>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</si>
  <si>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</si>
  <si>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</si>
  <si>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</si>
  <si>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</si>
  <si>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</si>
  <si>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</si>
  <si>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</si>
  <si>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</si>
  <si>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</si>
  <si>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</si>
  <si>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</si>
  <si>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</si>
  <si>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</si>
  <si>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</si>
  <si>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</si>
  <si>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</si>
  <si>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</si>
  <si>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</si>
  <si>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</si>
  <si>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</si>
  <si>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</si>
  <si>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</si>
  <si>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</si>
  <si>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</si>
  <si>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</si>
  <si>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</si>
  <si>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</si>
  <si>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</si>
  <si>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</si>
  <si>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</si>
  <si>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</si>
  <si>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</si>
  <si>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</si>
  <si>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</si>
  <si>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</si>
  <si>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</si>
  <si>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</si>
  <si>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</si>
  <si>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</si>
  <si>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</si>
  <si>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</si>
  <si>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</si>
  <si>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</si>
  <si>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</si>
  <si>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</si>
  <si>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</si>
  <si>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</si>
  <si>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</si>
  <si>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</si>
  <si>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</si>
  <si>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</si>
  <si>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</si>
  <si>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</si>
  <si>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</si>
  <si>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</si>
  <si>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</si>
  <si>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</si>
  <si>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</si>
  <si>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</si>
  <si>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</si>
  <si>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</si>
  <si>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</si>
  <si>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</si>
  <si>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</si>
  <si>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</si>
  <si>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</si>
  <si>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</si>
  <si>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</si>
  <si>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</si>
  <si>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</si>
  <si>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</si>
  <si>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</si>
  <si>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</si>
  <si>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</si>
  <si>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</si>
  <si>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</si>
  <si>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</si>
  <si>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</si>
  <si>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</si>
  <si>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</si>
  <si>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</si>
  <si>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</si>
  <si>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</si>
  <si>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</si>
  <si>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</si>
  <si>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</si>
  <si>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</si>
  <si>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</si>
  <si>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</si>
  <si>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</si>
  <si>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</si>
  <si>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</si>
  <si>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</si>
  <si>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</si>
  <si>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</si>
  <si>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</si>
  <si>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</si>
  <si>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</si>
  <si>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</si>
  <si>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</si>
  <si>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</si>
  <si>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</si>
  <si>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</si>
  <si>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</si>
  <si>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</si>
  <si>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</si>
  <si>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</si>
  <si>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</si>
  <si>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</si>
  <si>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</si>
  <si>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</si>
  <si>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</si>
  <si>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</si>
  <si>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</si>
  <si>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</si>
  <si>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</si>
  <si>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</si>
  <si>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</si>
  <si>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</si>
  <si>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</si>
  <si>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</si>
  <si>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</si>
  <si>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</si>
  <si>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</si>
  <si>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</si>
  <si>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</si>
  <si>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</si>
  <si>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</si>
  <si>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</si>
  <si>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</si>
  <si>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</si>
  <si>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</si>
  <si>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</si>
  <si>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</si>
  <si>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</si>
  <si>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</si>
  <si>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</si>
  <si>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</si>
  <si>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</si>
  <si>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</si>
  <si>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</si>
  <si>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</si>
  <si>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</si>
  <si>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</si>
  <si>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</si>
  <si>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</si>
  <si>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</si>
  <si>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</si>
  <si>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</si>
  <si>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</si>
  <si>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</si>
  <si>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</si>
  <si>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</si>
  <si>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</si>
  <si>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</si>
  <si>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</si>
  <si>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</si>
  <si>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</si>
  <si>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</si>
  <si>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</si>
  <si>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</si>
  <si>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</si>
  <si>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</si>
  <si>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</si>
  <si>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</si>
  <si>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</si>
  <si>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</si>
  <si>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</si>
  <si>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</si>
  <si>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</si>
  <si>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</si>
  <si>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</si>
  <si>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</si>
  <si>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</si>
  <si>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</si>
  <si>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</si>
  <si>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</si>
  <si>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</si>
  <si>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</si>
  <si>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</si>
  <si>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</si>
  <si>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</si>
  <si>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</si>
  <si>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</si>
  <si>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</si>
  <si>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</si>
  <si>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</si>
  <si>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</si>
  <si>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</si>
  <si>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</si>
  <si>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</si>
  <si>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</si>
  <si>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</si>
  <si>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</si>
  <si>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</si>
  <si>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</si>
  <si>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</si>
  <si>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</si>
  <si>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</si>
  <si>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</si>
  <si>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</si>
  <si>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</si>
  <si>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</si>
  <si>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</si>
  <si>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</si>
  <si>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</si>
  <si>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</si>
  <si>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</si>
  <si>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</si>
  <si>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</si>
  <si>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</si>
  <si>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</si>
  <si>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</si>
  <si>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</si>
  <si>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</si>
  <si>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</si>
  <si>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</si>
  <si>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</si>
  <si>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</si>
  <si>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</si>
  <si>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</si>
  <si>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</si>
  <si>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</si>
  <si>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</si>
  <si>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</si>
  <si>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</si>
  <si>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</si>
  <si>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</si>
  <si>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</si>
  <si>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</si>
  <si>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</si>
  <si>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</si>
  <si>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</si>
  <si>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</si>
  <si>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</si>
  <si>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</si>
  <si>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</si>
  <si>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</si>
  <si>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</si>
  <si>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</si>
  <si>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</si>
  <si>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</si>
  <si>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</si>
  <si>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</si>
  <si>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</si>
  <si>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</si>
  <si>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</si>
  <si>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</si>
  <si>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</si>
  <si>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</si>
  <si>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</si>
  <si>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</si>
  <si>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</si>
  <si>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</si>
  <si>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</si>
  <si>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</si>
  <si>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</si>
  <si>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</si>
  <si>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</si>
  <si>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</si>
  <si>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</si>
  <si>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</si>
  <si>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</si>
  <si>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</si>
  <si>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</si>
  <si>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</si>
  <si>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</si>
  <si>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</si>
  <si>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</si>
  <si>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</si>
  <si>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</si>
  <si>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</si>
  <si>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</si>
  <si>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</si>
  <si>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</si>
  <si>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</si>
  <si>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</si>
  <si>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</si>
  <si>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</si>
  <si>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</si>
  <si>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</si>
  <si>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</si>
  <si>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</si>
  <si>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</si>
  <si>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</si>
  <si>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</si>
  <si>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</si>
  <si>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</si>
  <si>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</si>
  <si>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</si>
  <si>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</si>
  <si>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</si>
  <si>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</si>
  <si>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</si>
  <si>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</si>
  <si>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</si>
  <si>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</si>
  <si>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</si>
  <si>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</si>
  <si>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</si>
  <si>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</si>
  <si>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</si>
  <si>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</si>
  <si>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</si>
  <si>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</si>
  <si>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</si>
  <si>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</si>
  <si>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</si>
  <si>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</si>
  <si>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</si>
  <si>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</si>
  <si>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</si>
  <si>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</si>
  <si>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</si>
  <si>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</si>
  <si>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</si>
  <si>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</si>
  <si>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</si>
  <si>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</si>
  <si>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</si>
  <si>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</si>
  <si>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</si>
  <si>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</si>
  <si>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</si>
  <si>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</si>
  <si>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</si>
  <si>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</si>
  <si>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</si>
  <si>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</si>
  <si>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</si>
  <si>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</si>
  <si>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</si>
  <si>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</si>
  <si>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</si>
  <si>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</si>
  <si>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</si>
  <si>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</si>
  <si>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</si>
  <si>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</si>
  <si>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</si>
  <si>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</si>
  <si>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</si>
  <si>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</si>
  <si>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</si>
  <si>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</si>
  <si>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</si>
  <si>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</si>
  <si>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</si>
  <si>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</si>
  <si>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</si>
  <si>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</si>
  <si>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</si>
  <si>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</si>
  <si>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</si>
  <si>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</si>
  <si>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</si>
  <si>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</si>
  <si>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</si>
  <si>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</si>
  <si>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</si>
  <si>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</si>
  <si>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</si>
  <si>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</si>
  <si>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</si>
  <si>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</si>
  <si>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</si>
  <si>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</si>
  <si>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</si>
  <si>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</si>
  <si>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</si>
  <si>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</si>
  <si>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</si>
  <si>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</si>
  <si>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</si>
  <si>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</si>
  <si>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</si>
  <si>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</si>
  <si>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</si>
  <si>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</si>
  <si>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</si>
  <si>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</si>
  <si>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</si>
  <si>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</si>
  <si>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</si>
  <si>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</si>
  <si>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</si>
  <si>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</si>
  <si>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</si>
  <si>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</si>
  <si>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</si>
  <si>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</si>
  <si>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</si>
  <si>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</si>
  <si>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</si>
  <si>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</si>
  <si>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</si>
  <si>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</si>
  <si>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</si>
  <si>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</si>
  <si>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</si>
  <si>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</si>
  <si>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</si>
  <si>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</si>
  <si>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</si>
  <si>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</si>
  <si>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</si>
  <si>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</si>
  <si>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</si>
  <si>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</si>
  <si>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</si>
  <si>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</si>
  <si>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</si>
  <si>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</si>
  <si>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</si>
  <si>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</si>
  <si>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</si>
  <si>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</si>
  <si>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</si>
  <si>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</si>
  <si>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</si>
  <si>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</si>
  <si>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</si>
  <si>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</si>
  <si>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</si>
  <si>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</si>
  <si>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</si>
  <si>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</si>
  <si>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</si>
  <si>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</si>
  <si>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</si>
  <si>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</si>
  <si>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</si>
  <si>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</si>
  <si>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</si>
  <si>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</si>
  <si>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</si>
  <si>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</si>
  <si>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</si>
  <si>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</si>
  <si>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</si>
  <si>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</si>
  <si>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</si>
  <si>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</si>
  <si>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</si>
  <si>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</si>
  <si>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</si>
  <si>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</si>
  <si>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</si>
  <si>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</si>
  <si>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</si>
  <si>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</si>
  <si>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</si>
  <si>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</si>
  <si>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</si>
  <si>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</si>
  <si>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</si>
  <si>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</si>
  <si>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</si>
  <si>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</si>
  <si>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</si>
  <si>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</si>
  <si>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</si>
  <si>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</si>
  <si>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</si>
  <si>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</si>
  <si>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</si>
  <si>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</si>
  <si>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</si>
  <si>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</si>
  <si>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</si>
  <si>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</si>
  <si>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</si>
  <si>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</si>
  <si>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</si>
  <si>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</si>
  <si>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</si>
  <si>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</si>
  <si>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</si>
  <si>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</si>
  <si>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</si>
  <si>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</si>
  <si>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</si>
  <si>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</si>
  <si>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</si>
  <si>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</si>
  <si>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</si>
  <si>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</si>
  <si>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</si>
  <si>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</si>
  <si>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</si>
  <si>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</si>
  <si>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</si>
  <si>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</si>
  <si>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</si>
  <si>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</si>
  <si>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</si>
  <si>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</si>
  <si>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</si>
  <si>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</si>
  <si>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</si>
  <si>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</si>
  <si>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</si>
  <si>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</si>
  <si>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</si>
  <si>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</si>
  <si>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</si>
  <si>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</si>
  <si>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</si>
  <si>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</si>
  <si>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</si>
  <si>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</si>
  <si>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</si>
  <si>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</si>
  <si>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</si>
  <si>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</si>
  <si>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</si>
  <si>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</si>
  <si>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</si>
  <si>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</si>
  <si>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</si>
  <si>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</si>
  <si>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</si>
  <si>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</si>
  <si>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</si>
  <si>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</si>
  <si>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</si>
  <si>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</si>
  <si>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</si>
  <si>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</si>
  <si>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</si>
  <si>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</si>
  <si>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</si>
  <si>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</si>
  <si>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</si>
  <si>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</si>
  <si>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</si>
  <si>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</si>
  <si>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</si>
  <si>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</si>
  <si>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</si>
  <si>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</si>
  <si>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</si>
  <si>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</si>
  <si>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</si>
  <si>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</si>
  <si>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</si>
  <si>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</si>
  <si>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</si>
  <si>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</si>
  <si>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</si>
  <si>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</si>
  <si>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</si>
  <si>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</si>
  <si>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</si>
  <si>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</si>
  <si>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</si>
  <si>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</si>
  <si>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</si>
  <si>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</si>
  <si>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</si>
  <si>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</si>
  <si>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</si>
  <si>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</si>
  <si>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</si>
  <si>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</si>
  <si>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</si>
  <si>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</si>
  <si>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</si>
  <si>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</si>
  <si>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</si>
  <si>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</si>
  <si>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</si>
  <si>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</si>
  <si>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</si>
  <si>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</si>
  <si>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</si>
  <si>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</si>
  <si>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</si>
  <si>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</si>
  <si>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</si>
  <si>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</si>
  <si>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</si>
  <si>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</si>
  <si>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</si>
  <si>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</si>
  <si>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</si>
  <si>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</si>
  <si>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</si>
  <si>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</si>
  <si>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</si>
  <si>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</si>
  <si>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</si>
  <si>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</si>
  <si>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</si>
  <si>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</si>
  <si>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</si>
  <si>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</si>
  <si>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</si>
  <si>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</si>
  <si>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</si>
  <si>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</si>
  <si>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</si>
  <si>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</si>
  <si>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</si>
  <si>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</si>
  <si>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</si>
  <si>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</si>
  <si>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</si>
  <si>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</si>
  <si>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</si>
  <si>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</si>
  <si>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</si>
  <si>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</si>
  <si>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</si>
  <si>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</si>
  <si>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</si>
  <si>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</si>
  <si>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</si>
  <si>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</si>
  <si>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</si>
  <si>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</si>
  <si>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</si>
  <si>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</si>
  <si>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</si>
  <si>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</si>
  <si>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</si>
  <si>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</si>
  <si>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</si>
  <si>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</si>
  <si>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</si>
  <si>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</si>
  <si>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</si>
  <si>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</si>
  <si>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</si>
  <si>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</si>
  <si>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</si>
  <si>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</si>
  <si>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</si>
  <si>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</si>
  <si>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</si>
  <si>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</si>
  <si>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</si>
  <si>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</si>
  <si>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</si>
  <si>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</si>
  <si>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</si>
  <si>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</si>
  <si>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</si>
  <si>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</si>
  <si>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</si>
  <si>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</si>
  <si>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</si>
  <si>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</si>
  <si>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</si>
  <si>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</si>
  <si>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</si>
  <si>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</si>
  <si>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</si>
  <si>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</si>
  <si>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</si>
  <si>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</si>
  <si>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</si>
  <si>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</si>
  <si>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</si>
  <si>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</si>
  <si>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</si>
  <si>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</si>
  <si>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</si>
  <si>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</si>
  <si>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</si>
  <si>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</si>
  <si>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</si>
  <si>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</si>
  <si>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</si>
  <si>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</si>
  <si>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</si>
  <si>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</si>
  <si>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</si>
  <si>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</si>
  <si>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</si>
  <si>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</si>
  <si>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</si>
  <si>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</si>
  <si>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</si>
  <si>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</si>
  <si>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</si>
  <si>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</si>
  <si>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</si>
  <si>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</si>
  <si>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</si>
  <si>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</si>
  <si>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</si>
  <si>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</si>
  <si>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</si>
  <si>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</si>
  <si>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</si>
  <si>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</si>
  <si>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</si>
  <si>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</si>
  <si>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</si>
  <si>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</si>
  <si>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</si>
  <si>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</si>
  <si>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</si>
  <si>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</si>
  <si>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</si>
  <si>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</si>
  <si>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</si>
  <si>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</si>
  <si>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</si>
  <si>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</si>
  <si>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</si>
  <si>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</si>
  <si>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</si>
  <si>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</si>
  <si>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</si>
  <si>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</si>
  <si>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</si>
  <si>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</si>
  <si>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</si>
  <si>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</si>
  <si>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</si>
  <si>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</si>
  <si>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</si>
  <si>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</si>
  <si>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</si>
  <si>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</si>
  <si>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</si>
  <si>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</si>
  <si>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</si>
  <si>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</si>
  <si>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</si>
  <si>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</si>
  <si>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</si>
  <si>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</si>
  <si>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</si>
  <si>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</si>
  <si>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</si>
  <si>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</si>
  <si>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</si>
  <si>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</si>
  <si>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</si>
  <si>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</si>
  <si>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</si>
  <si>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</si>
  <si>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</si>
  <si>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</si>
  <si>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</si>
  <si>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</si>
  <si>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</si>
  <si>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</si>
  <si>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</si>
  <si>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</si>
  <si>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</si>
  <si>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</si>
  <si>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</si>
  <si>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</si>
  <si>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</si>
  <si>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</si>
  <si>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</si>
  <si>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</si>
  <si>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</si>
  <si>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</si>
  <si>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</si>
  <si>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</si>
  <si>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</si>
  <si>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</si>
  <si>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</si>
  <si>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</si>
  <si>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</si>
  <si>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</si>
  <si>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</si>
  <si>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</si>
  <si>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</si>
  <si>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</si>
  <si>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</si>
  <si>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</si>
  <si>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</si>
  <si>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</si>
  <si>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</si>
  <si>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</si>
  <si>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</si>
  <si>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</si>
  <si>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</si>
  <si>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</si>
  <si>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</si>
  <si>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</si>
  <si>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</si>
  <si>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</si>
  <si>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</si>
  <si>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</si>
  <si>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</si>
  <si>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</si>
  <si>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</si>
  <si>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</si>
  <si>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</si>
  <si>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</si>
  <si>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</si>
  <si>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</si>
  <si>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</si>
  <si>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</si>
  <si>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</si>
  <si>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</si>
  <si>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</si>
  <si>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</si>
  <si>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</si>
  <si>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</si>
  <si>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</si>
  <si>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</si>
  <si>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</si>
  <si>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</si>
  <si>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</si>
  <si>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</si>
  <si>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</si>
  <si>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</si>
  <si>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</si>
  <si>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</si>
  <si>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</si>
  <si>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</si>
  <si>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</si>
  <si>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</si>
  <si>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</si>
  <si>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</si>
  <si>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</si>
  <si>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</si>
  <si>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</si>
  <si>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</si>
  <si>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</si>
  <si>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</si>
  <si>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</si>
  <si>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</si>
  <si>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</si>
  <si>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</si>
  <si>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</si>
  <si>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</si>
  <si>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</si>
  <si>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</si>
  <si>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</si>
  <si>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</si>
  <si>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</si>
  <si>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</si>
  <si>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</si>
  <si>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</si>
  <si>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</si>
  <si>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</si>
  <si>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</si>
  <si>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</si>
  <si>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</si>
  <si>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</si>
  <si>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</si>
  <si>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</si>
  <si>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</si>
  <si>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</si>
  <si>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</si>
  <si>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</si>
  <si>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</si>
  <si>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</si>
  <si>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</si>
  <si>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</si>
  <si>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</si>
  <si>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</si>
  <si>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</si>
  <si>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</si>
  <si>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</si>
  <si>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</si>
  <si>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</si>
  <si>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</si>
  <si>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</si>
  <si>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</si>
  <si>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</si>
  <si>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</si>
  <si>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</si>
  <si>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</si>
  <si>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</si>
  <si>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</si>
  <si>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</si>
  <si>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</si>
  <si>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</si>
  <si>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</si>
  <si>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</si>
  <si>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</si>
  <si>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</si>
  <si>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</si>
  <si>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</si>
  <si>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</si>
  <si>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</si>
  <si>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</si>
  <si>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</si>
  <si>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</si>
  <si>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</si>
  <si>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</si>
  <si>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</si>
  <si>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</si>
  <si>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</si>
  <si>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</si>
  <si>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</si>
  <si>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</si>
  <si>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</si>
  <si>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</si>
  <si>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</si>
  <si>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</si>
  <si>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</si>
  <si>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</si>
  <si>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</si>
  <si>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</si>
  <si>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</si>
  <si>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</si>
  <si>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</si>
  <si>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</si>
  <si>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</si>
  <si>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</si>
  <si>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</si>
  <si>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</si>
  <si>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</si>
  <si>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</si>
  <si>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</si>
  <si>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</si>
  <si>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</si>
  <si>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</si>
  <si>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</si>
  <si>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</si>
  <si>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</si>
  <si>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</si>
  <si>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</si>
  <si>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</si>
  <si>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</si>
  <si>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</si>
  <si>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</si>
  <si>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</si>
  <si>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</si>
  <si>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</si>
  <si>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</si>
  <si>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</si>
  <si>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</si>
  <si>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</si>
  <si>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</si>
  <si>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</si>
  <si>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</si>
  <si>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</si>
  <si>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</si>
  <si>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</si>
  <si>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</si>
  <si>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</si>
  <si>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</si>
  <si>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</si>
  <si>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</si>
  <si>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</si>
  <si>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</si>
  <si>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</si>
  <si>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</si>
  <si>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</si>
  <si>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</si>
  <si>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</si>
  <si>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</si>
  <si>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</si>
  <si>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</si>
  <si>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</si>
  <si>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</si>
  <si>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</si>
  <si>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</si>
  <si>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</si>
  <si>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</si>
  <si>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</si>
  <si>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</si>
  <si>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</si>
  <si>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</si>
  <si>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</si>
  <si>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</si>
  <si>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</si>
  <si>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</si>
  <si>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</si>
  <si>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</si>
  <si>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</si>
  <si>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</si>
  <si>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</si>
  <si>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</si>
  <si>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</si>
  <si>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</si>
  <si>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</si>
  <si>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</si>
  <si>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</si>
  <si>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</si>
  <si>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</si>
  <si>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</si>
  <si>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</si>
  <si>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</si>
  <si>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</si>
  <si>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</si>
  <si>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</si>
  <si>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</si>
  <si>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</si>
  <si>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</si>
  <si>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</si>
  <si>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</si>
  <si>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</si>
  <si>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</si>
  <si>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</si>
  <si>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</si>
  <si>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</si>
  <si>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</si>
  <si>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</si>
  <si>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</si>
  <si>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</si>
  <si>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</si>
  <si>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</si>
  <si>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</si>
  <si>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</si>
  <si>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</si>
  <si>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</si>
  <si>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</si>
  <si>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</si>
  <si>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</si>
  <si>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</si>
  <si>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</si>
  <si>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</si>
  <si>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</si>
  <si>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</si>
  <si>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</si>
  <si>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</si>
  <si>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</si>
  <si>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</si>
  <si>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</si>
  <si>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</si>
  <si>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</si>
  <si>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</si>
  <si>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</si>
  <si>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</si>
  <si>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</si>
  <si>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</si>
  <si>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</si>
  <si>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</si>
  <si>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</si>
  <si>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</si>
  <si>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</si>
  <si>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</si>
  <si>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</si>
  <si>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</si>
  <si>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</si>
  <si>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</si>
  <si>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</si>
  <si>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</si>
  <si>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</si>
  <si>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</si>
  <si>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</si>
  <si>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</si>
  <si>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</si>
  <si>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</si>
  <si>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</si>
  <si>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</si>
  <si>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</si>
  <si>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</si>
  <si>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</si>
  <si>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</si>
  <si>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</si>
  <si>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</si>
  <si>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</si>
  <si>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</si>
  <si>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</si>
  <si>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</si>
  <si>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</si>
  <si>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</si>
  <si>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</si>
  <si>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</si>
  <si>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</si>
  <si>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</si>
  <si>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</si>
  <si>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</si>
  <si>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</si>
  <si>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</si>
  <si>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</si>
  <si>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</si>
  <si>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</si>
  <si>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</si>
  <si>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</si>
  <si>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</si>
  <si>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</si>
  <si>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</si>
  <si>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</si>
  <si>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</si>
  <si>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</si>
  <si>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</si>
  <si>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</si>
  <si>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</si>
  <si>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</si>
  <si>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</si>
  <si>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</si>
  <si>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</si>
  <si>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</si>
  <si>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</si>
  <si>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</si>
  <si>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</si>
  <si>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</si>
  <si>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</si>
  <si>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</si>
  <si>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</si>
  <si>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</si>
  <si>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</si>
  <si>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</si>
  <si>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</si>
  <si>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</si>
  <si>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</si>
  <si>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</si>
  <si>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</si>
  <si>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</si>
  <si>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</si>
  <si>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</si>
  <si>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</si>
  <si>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</si>
  <si>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</si>
  <si>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</si>
  <si>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</si>
  <si>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</si>
  <si>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</si>
  <si>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</si>
  <si>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</si>
  <si>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</si>
  <si>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</si>
  <si>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</si>
  <si>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</si>
  <si>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</si>
  <si>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</si>
  <si>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</si>
  <si>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</si>
  <si>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</si>
  <si>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</si>
  <si>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</si>
  <si>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</si>
  <si>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</si>
  <si>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</si>
  <si>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</si>
  <si>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</si>
  <si>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</si>
  <si>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</si>
  <si>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</si>
  <si>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</si>
  <si>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</si>
  <si>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</si>
  <si>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</si>
  <si>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</si>
  <si>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</si>
  <si>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</si>
  <si>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</si>
  <si>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</si>
  <si>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</si>
  <si>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</si>
  <si>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</si>
  <si>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</si>
  <si>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</si>
  <si>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</si>
  <si>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</si>
  <si>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</si>
  <si>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</si>
  <si>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</si>
  <si>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</si>
  <si>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</si>
  <si>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</si>
  <si>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</si>
  <si>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</si>
  <si>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</si>
  <si>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</si>
  <si>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</si>
  <si>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</si>
  <si>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</si>
  <si>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</si>
  <si>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</si>
  <si>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</si>
  <si>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</si>
  <si>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</si>
  <si>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</si>
  <si>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</si>
  <si>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</si>
  <si>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</si>
  <si>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</si>
  <si>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</si>
  <si>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</si>
  <si>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</si>
  <si>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</si>
  <si>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</si>
  <si>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</si>
  <si>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</si>
  <si>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</si>
  <si>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</si>
  <si>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</si>
  <si>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</si>
  <si>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</si>
  <si>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</si>
  <si>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</si>
  <si>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</si>
  <si>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</si>
  <si>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</si>
  <si>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</si>
  <si>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</si>
  <si>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</si>
  <si>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</si>
  <si>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</si>
  <si>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</si>
  <si>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</si>
  <si>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</si>
  <si>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</si>
  <si>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</si>
  <si>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</si>
  <si>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</si>
  <si>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</si>
  <si>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</si>
  <si>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</si>
  <si>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</si>
  <si>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</si>
  <si>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</si>
  <si>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</si>
  <si>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</si>
  <si>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</si>
  <si>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</si>
  <si>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</si>
  <si>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</si>
  <si>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</si>
  <si>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</si>
  <si>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</si>
  <si>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</si>
  <si>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</si>
  <si>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</si>
  <si>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</si>
  <si>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</si>
  <si>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</si>
  <si>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</si>
  <si>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</si>
  <si>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</si>
  <si>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</si>
  <si>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</si>
  <si>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</si>
  <si>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</si>
  <si>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</si>
  <si>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</si>
  <si>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</si>
  <si>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</si>
  <si>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</si>
  <si>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</si>
  <si>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</si>
  <si>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</si>
  <si>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</si>
  <si>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</si>
  <si>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</si>
  <si>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</si>
  <si>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</si>
  <si>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</si>
  <si>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</si>
  <si>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</si>
  <si>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</si>
  <si>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</si>
  <si>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</si>
  <si>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</si>
  <si>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</si>
  <si>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</si>
  <si>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</si>
  <si>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</si>
  <si>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</si>
  <si>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</si>
  <si>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</si>
  <si>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</si>
  <si>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</si>
  <si>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</si>
  <si>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</si>
  <si>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</si>
  <si>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</si>
  <si>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</si>
  <si>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</si>
  <si>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</si>
  <si>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</si>
  <si>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</si>
  <si>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</si>
  <si>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</si>
  <si>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</si>
  <si>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</si>
  <si>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</si>
  <si>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</si>
  <si>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</si>
  <si>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</si>
  <si>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</si>
  <si>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</si>
  <si>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</si>
  <si>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</si>
  <si>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</si>
  <si>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</si>
  <si>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</si>
  <si>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</si>
  <si>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</si>
  <si>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</si>
  <si>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</si>
  <si>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</si>
  <si>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</si>
  <si>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</si>
  <si>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</si>
  <si>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</si>
  <si>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</si>
  <si>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</si>
  <si>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</si>
  <si>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</si>
  <si>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</si>
  <si>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</si>
  <si>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</si>
  <si>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</si>
  <si>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</si>
  <si>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</si>
  <si>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</si>
  <si>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</si>
  <si>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</si>
  <si>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</si>
  <si>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</si>
  <si>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</si>
  <si>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</si>
  <si>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</si>
  <si>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</si>
  <si>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</si>
  <si>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</si>
  <si>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</si>
  <si>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</si>
  <si>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</si>
  <si>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</si>
  <si>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</si>
  <si>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</si>
  <si>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</si>
  <si>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</si>
  <si>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</si>
  <si>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</si>
  <si>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</si>
  <si>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</si>
  <si>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</si>
  <si>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</si>
  <si>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</si>
  <si>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</si>
  <si>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</si>
  <si>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</si>
  <si>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</si>
  <si>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</si>
  <si>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</si>
  <si>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</si>
  <si>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</si>
  <si>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</si>
  <si>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</si>
  <si>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</si>
  <si>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</si>
  <si>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</si>
  <si>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</si>
  <si>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</si>
  <si>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</si>
  <si>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</si>
  <si>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</si>
  <si>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</si>
  <si>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</si>
  <si>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</si>
  <si>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</si>
  <si>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</si>
  <si>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</si>
  <si>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</si>
  <si>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</si>
  <si>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</si>
  <si>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</si>
  <si>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</si>
  <si>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</si>
  <si>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</si>
  <si>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</si>
  <si>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</si>
  <si>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</si>
  <si>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</si>
  <si>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</si>
  <si>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</si>
  <si>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</si>
  <si>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</si>
  <si>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</si>
  <si>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</si>
  <si>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</si>
  <si>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</si>
  <si>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</si>
  <si>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</si>
  <si>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</si>
  <si>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</si>
  <si>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</si>
  <si>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</si>
  <si>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</si>
  <si>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</si>
  <si>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</si>
  <si>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</si>
  <si>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</si>
  <si>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</si>
  <si>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</si>
  <si>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</si>
  <si>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</si>
  <si>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</si>
  <si>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</si>
  <si>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</si>
  <si>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</si>
  <si>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</si>
  <si>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</si>
  <si>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</si>
  <si>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</si>
  <si>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</si>
  <si>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</si>
  <si>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</si>
  <si>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</si>
  <si>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</si>
  <si>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</si>
  <si>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</si>
  <si>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</si>
  <si>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</si>
  <si>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</si>
  <si>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</si>
  <si>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</si>
  <si>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</si>
  <si>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</si>
  <si>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</si>
  <si>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</si>
  <si>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</si>
  <si>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</si>
  <si>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</si>
  <si>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</si>
  <si>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</si>
  <si>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</si>
  <si>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</si>
  <si>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</si>
  <si>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</si>
  <si>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</si>
  <si>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</si>
  <si>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</si>
  <si>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</si>
  <si>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</si>
  <si>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</si>
  <si>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</si>
  <si>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</si>
  <si>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</si>
  <si>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</si>
  <si>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</si>
  <si>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</si>
  <si>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</si>
  <si>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</si>
  <si>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</si>
  <si>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</si>
  <si>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</si>
  <si>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</si>
  <si>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</si>
  <si>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</si>
  <si>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</si>
  <si>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</si>
  <si>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</si>
  <si>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</si>
  <si>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</si>
  <si>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</si>
  <si>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</si>
  <si>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</si>
  <si>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</si>
  <si>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</si>
  <si>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</si>
  <si>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</si>
  <si>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</si>
  <si>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</si>
  <si>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</si>
  <si>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</si>
  <si>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</si>
  <si>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</si>
  <si>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</si>
  <si>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</si>
  <si>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</si>
  <si>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</si>
  <si>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</si>
  <si>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</si>
  <si>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</si>
  <si>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</si>
  <si>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</si>
  <si>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</si>
  <si>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</si>
  <si>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</si>
  <si>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</si>
  <si>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</si>
  <si>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</si>
  <si>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</si>
  <si>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</si>
  <si>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</si>
  <si>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</si>
  <si>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</si>
  <si>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</si>
  <si>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</si>
  <si>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</si>
  <si>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</si>
  <si>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</si>
  <si>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</si>
  <si>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</si>
  <si>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</si>
  <si>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</si>
  <si>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</si>
  <si>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</si>
  <si>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</si>
  <si>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</si>
  <si>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</si>
  <si>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</si>
  <si>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</si>
  <si>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</si>
  <si>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</si>
  <si>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</si>
  <si>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</si>
  <si>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</si>
  <si>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</si>
  <si>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</si>
  <si>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</si>
  <si>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</si>
  <si>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</si>
  <si>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</si>
  <si>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</si>
  <si>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</si>
  <si>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</si>
  <si>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</si>
  <si>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</si>
  <si>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</si>
  <si>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</si>
  <si>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</si>
  <si>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</si>
  <si>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</si>
  <si>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</si>
  <si>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</si>
  <si>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</si>
  <si>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</si>
  <si>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</si>
  <si>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</si>
  <si>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</si>
  <si>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</si>
  <si>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</si>
  <si>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</si>
  <si>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</si>
  <si>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</si>
  <si>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</si>
  <si>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</si>
  <si>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</si>
  <si>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</si>
  <si>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</si>
  <si>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</si>
  <si>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</si>
  <si>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</si>
  <si>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</si>
  <si>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</si>
  <si>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</si>
  <si>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</si>
  <si>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</si>
  <si>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</si>
  <si>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</si>
  <si>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</si>
  <si>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</si>
  <si>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</si>
  <si>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</si>
  <si>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</si>
  <si>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</si>
  <si>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</si>
  <si>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</si>
  <si>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</si>
  <si>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</si>
  <si>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</si>
  <si>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</si>
  <si>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</si>
  <si>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</si>
  <si>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</si>
  <si>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</si>
  <si>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</si>
  <si>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</si>
  <si>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</si>
  <si>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</si>
  <si>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</si>
  <si>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</si>
  <si>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</si>
  <si>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</si>
  <si>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</si>
  <si>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</si>
  <si>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</si>
  <si>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</si>
  <si>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</si>
  <si>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</si>
  <si>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</si>
  <si>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</si>
  <si>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</si>
  <si>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</si>
  <si>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</si>
  <si>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</si>
  <si>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</si>
  <si>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</si>
  <si>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</si>
  <si>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</si>
  <si>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</si>
  <si>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</si>
  <si>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</si>
  <si>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</si>
  <si>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</si>
  <si>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</si>
  <si>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</si>
  <si>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</si>
  <si>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</si>
  <si>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</si>
  <si>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</si>
  <si>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</si>
  <si>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</si>
  <si>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</si>
  <si>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</si>
  <si>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</si>
  <si>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</si>
  <si>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</si>
  <si>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</si>
  <si>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</si>
  <si>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</si>
  <si>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</si>
  <si>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</si>
  <si>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</si>
  <si>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</si>
  <si>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</si>
  <si>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</si>
  <si>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</si>
  <si>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</si>
  <si>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</si>
  <si>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</si>
  <si>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</si>
  <si>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</si>
  <si>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</si>
  <si>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</si>
  <si>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</si>
  <si>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</si>
  <si>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</si>
  <si>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</si>
  <si>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</si>
  <si>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</si>
  <si>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</si>
  <si>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</si>
  <si>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</si>
  <si>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</si>
  <si>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</si>
  <si>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</si>
  <si>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</si>
  <si>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</si>
  <si>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</si>
  <si>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</si>
  <si>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</si>
  <si>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</si>
  <si>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</si>
  <si>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</si>
  <si>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</si>
  <si>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</si>
  <si>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</si>
  <si>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</si>
  <si>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</si>
  <si>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</si>
  <si>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</si>
  <si>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</si>
  <si>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</si>
  <si>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</si>
  <si>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</si>
  <si>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</si>
  <si>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</si>
  <si>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</si>
  <si>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</si>
  <si>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</si>
  <si>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</si>
  <si>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</si>
  <si>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</si>
  <si>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</si>
  <si>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</si>
  <si>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</si>
  <si>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</si>
  <si>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</si>
  <si>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</si>
  <si>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</si>
  <si>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</si>
  <si>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</si>
  <si>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</si>
  <si>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</si>
  <si>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</si>
  <si>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</si>
  <si>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</si>
  <si>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</si>
  <si>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</si>
  <si>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</si>
  <si>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</si>
  <si>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</si>
  <si>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</si>
  <si>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</si>
  <si>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</si>
  <si>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</si>
  <si>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</si>
  <si>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</si>
  <si>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</si>
  <si>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</si>
  <si>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</si>
  <si>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</si>
  <si>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</si>
  <si>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</si>
  <si>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</si>
  <si>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</si>
  <si>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</si>
  <si>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</si>
  <si>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</si>
  <si>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</si>
  <si>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</si>
  <si>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</si>
  <si>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</si>
  <si>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</si>
  <si>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</si>
  <si>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</si>
  <si>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</si>
  <si>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</si>
  <si>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</si>
  <si>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</si>
  <si>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</si>
  <si>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</si>
  <si>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</si>
  <si>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</si>
  <si>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</si>
  <si>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</si>
  <si>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</si>
  <si>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</si>
  <si>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</si>
  <si>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</si>
  <si>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</si>
  <si>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</si>
  <si>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</si>
  <si>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</si>
  <si>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</si>
  <si>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</si>
  <si>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</si>
  <si>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</si>
  <si>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</si>
  <si>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</si>
  <si>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</si>
  <si>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</si>
  <si>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</si>
  <si>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</si>
  <si>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</si>
  <si>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</si>
  <si>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</si>
  <si>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</si>
  <si>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</si>
  <si>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</si>
  <si>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</si>
  <si>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</si>
  <si>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</si>
  <si>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</si>
  <si>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</si>
  <si>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</si>
  <si>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</si>
  <si>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</si>
  <si>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</si>
  <si>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</si>
  <si>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</si>
  <si>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</si>
  <si>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</si>
  <si>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</si>
  <si>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</si>
  <si>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</si>
  <si>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</si>
  <si>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</si>
  <si>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</si>
  <si>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</si>
  <si>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</si>
  <si>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</si>
  <si>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</si>
  <si>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</si>
  <si>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</si>
  <si>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</si>
  <si>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</si>
  <si>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</si>
  <si>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</si>
  <si>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</si>
  <si>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</si>
  <si>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</si>
  <si>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</si>
  <si>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</si>
  <si>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</si>
  <si>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</si>
  <si>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</si>
  <si>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</si>
  <si>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</si>
  <si>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</si>
  <si>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</si>
  <si>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</si>
  <si>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</si>
  <si>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</si>
  <si>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</si>
  <si>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</si>
  <si>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</si>
  <si>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</si>
  <si>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</si>
  <si>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</si>
  <si>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</si>
  <si>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</si>
  <si>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</si>
  <si>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</si>
  <si>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</si>
  <si>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</si>
  <si>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</si>
  <si>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</si>
  <si>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</si>
  <si>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</si>
  <si>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</si>
  <si>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</si>
  <si>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</si>
  <si>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</si>
  <si>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</si>
  <si>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</si>
  <si>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</si>
  <si>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</si>
  <si>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</si>
  <si>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</si>
  <si>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</si>
  <si>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</si>
  <si>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</si>
  <si>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</si>
  <si>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</si>
  <si>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</si>
  <si>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</si>
  <si>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</si>
  <si>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</si>
  <si>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</si>
  <si>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</si>
  <si>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</si>
  <si>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</si>
  <si>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</si>
  <si>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</si>
  <si>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</si>
  <si>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</si>
  <si>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</si>
  <si>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</si>
  <si>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</si>
  <si>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</si>
  <si>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</si>
  <si>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</si>
  <si>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</si>
  <si>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</si>
  <si>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</si>
  <si>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</si>
  <si>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</si>
  <si>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</si>
  <si>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</si>
  <si>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</si>
  <si>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</si>
  <si>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</si>
  <si>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</si>
  <si>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</si>
  <si>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</si>
  <si>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</si>
  <si>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</si>
  <si>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</si>
  <si>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</si>
  <si>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</si>
  <si>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</si>
  <si>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</si>
  <si>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</si>
  <si>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</si>
  <si>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</si>
  <si>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</si>
  <si>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</si>
  <si>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</si>
  <si>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</si>
  <si>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</si>
  <si>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</si>
  <si>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</si>
  <si>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</si>
  <si>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</si>
  <si>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</si>
  <si>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</si>
  <si>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</si>
  <si>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</si>
  <si>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</si>
  <si>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</si>
  <si>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</si>
  <si>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</si>
  <si>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</si>
  <si>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</si>
  <si>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</si>
  <si>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</si>
  <si>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</si>
  <si>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</si>
  <si>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</si>
  <si>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</si>
  <si>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</si>
  <si>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</si>
  <si>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</si>
  <si>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</si>
  <si>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</si>
  <si>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</si>
  <si>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</si>
  <si>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</si>
  <si>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</si>
  <si>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</si>
  <si>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</si>
  <si>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</si>
  <si>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</si>
  <si>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</si>
  <si>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</si>
  <si>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</si>
  <si>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</si>
  <si>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</si>
  <si>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</si>
  <si>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</si>
  <si>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</si>
  <si>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</si>
  <si>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</si>
  <si>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</si>
  <si>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</si>
  <si>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</si>
  <si>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</si>
  <si>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</si>
  <si>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</si>
  <si>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</si>
  <si>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</si>
  <si>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</si>
  <si>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</si>
  <si>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</si>
  <si>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</si>
  <si>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</si>
  <si>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</si>
  <si>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</si>
  <si>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</si>
  <si>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</si>
  <si>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</si>
  <si>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</si>
  <si>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</si>
  <si>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</si>
  <si>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</si>
  <si>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</si>
  <si>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</si>
  <si>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</si>
  <si>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</si>
  <si>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</si>
  <si>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</si>
  <si>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</si>
  <si>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</si>
  <si>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</si>
  <si>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</si>
  <si>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</si>
  <si>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</si>
  <si>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</si>
  <si>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</si>
  <si>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</si>
  <si>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</si>
  <si>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</si>
  <si>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</si>
  <si>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</si>
  <si>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</si>
  <si>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</si>
  <si>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</si>
  <si>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</si>
  <si>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</si>
  <si>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</si>
  <si>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</si>
  <si>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</si>
  <si>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</si>
  <si>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</si>
  <si>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</si>
  <si>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</si>
  <si>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</si>
  <si>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</si>
  <si>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</si>
  <si>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</si>
  <si>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</si>
  <si>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</si>
  <si>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</si>
  <si>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</si>
  <si>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</si>
  <si>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</si>
  <si>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</si>
  <si>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</si>
  <si>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</si>
  <si>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</si>
  <si>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</si>
  <si>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</si>
  <si>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</si>
  <si>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</si>
  <si>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</si>
  <si>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</si>
  <si>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</si>
  <si>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</si>
  <si>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</si>
  <si>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</si>
  <si>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</si>
  <si>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</si>
  <si>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</si>
  <si>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</si>
  <si>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</si>
  <si>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</si>
  <si>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</si>
  <si>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</si>
  <si>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</si>
  <si>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</si>
  <si>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</si>
  <si>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</si>
  <si>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</si>
  <si>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</si>
  <si>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</si>
  <si>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</si>
  <si>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</si>
  <si>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</si>
  <si>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</si>
  <si>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</si>
  <si>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</si>
  <si>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</si>
  <si>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</si>
  <si>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</si>
  <si>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</si>
  <si>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</si>
  <si>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</si>
  <si>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</si>
  <si>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</si>
  <si>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</si>
  <si>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</si>
  <si>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</si>
  <si>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</si>
  <si>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</si>
  <si>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</si>
  <si>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</si>
  <si>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</si>
  <si>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</si>
  <si>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</si>
  <si>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</si>
  <si>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</si>
  <si>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</si>
  <si>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</si>
  <si>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</si>
  <si>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</si>
  <si>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</si>
  <si>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</si>
  <si>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</si>
  <si>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</si>
  <si>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</si>
  <si>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</si>
  <si>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</si>
  <si>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</si>
  <si>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</si>
  <si>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</si>
  <si>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</si>
  <si>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</si>
  <si>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</si>
  <si>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</si>
  <si>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</si>
  <si>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</si>
  <si>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</si>
  <si>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</si>
  <si>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</si>
  <si>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</si>
  <si>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</si>
  <si>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</si>
  <si>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</si>
  <si>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</si>
  <si>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</si>
  <si>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</si>
  <si>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</si>
  <si>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</si>
  <si>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</si>
  <si>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</si>
  <si>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</si>
  <si>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</si>
  <si>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</si>
  <si>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</si>
  <si>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</si>
  <si>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</si>
  <si>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</si>
  <si>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</si>
  <si>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</si>
  <si>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</si>
  <si>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</si>
  <si>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</si>
  <si>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</si>
  <si>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</si>
  <si>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</si>
  <si>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</si>
  <si>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</si>
  <si>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</si>
  <si>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</si>
  <si>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</si>
  <si>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</si>
  <si>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</si>
  <si>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</si>
  <si>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</si>
  <si>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</si>
  <si>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</si>
  <si>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</si>
  <si>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</si>
  <si>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</si>
  <si>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</si>
  <si>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</si>
  <si>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</si>
  <si>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</si>
  <si>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</si>
  <si>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</si>
  <si>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</si>
  <si>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</si>
  <si>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</si>
  <si>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</si>
  <si>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</si>
  <si>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</si>
  <si>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</si>
  <si>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</si>
  <si>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</si>
  <si>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</si>
  <si>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</si>
  <si>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</si>
  <si>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</si>
  <si>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</si>
  <si>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</si>
  <si>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</si>
  <si>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</si>
  <si>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</si>
  <si>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</si>
  <si>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</si>
  <si>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</si>
  <si>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</si>
  <si>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</si>
  <si>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</si>
  <si>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</si>
  <si>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</si>
  <si>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</si>
  <si>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</si>
  <si>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</si>
  <si>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</si>
  <si>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</si>
  <si>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</si>
  <si>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</si>
  <si>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</si>
  <si>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</si>
  <si>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</si>
  <si>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</si>
  <si>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</si>
  <si>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</si>
  <si>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</si>
  <si>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</si>
  <si>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</si>
  <si>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</si>
  <si>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</si>
  <si>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</si>
  <si>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</si>
  <si>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</si>
  <si>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</si>
  <si>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</si>
  <si>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</si>
  <si>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</si>
  <si>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</si>
  <si>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</si>
  <si>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</si>
  <si>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</si>
  <si>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</si>
  <si>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</si>
  <si>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</si>
  <si>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</si>
  <si>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</si>
  <si>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</si>
  <si>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</si>
  <si>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</si>
  <si>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</si>
  <si>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</si>
  <si>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</si>
  <si>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</si>
  <si>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</si>
  <si>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</si>
  <si>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</si>
  <si>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</si>
  <si>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</si>
  <si>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</si>
  <si>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</si>
  <si>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</si>
  <si>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</si>
  <si>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</si>
  <si>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</si>
  <si>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</si>
  <si>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</si>
  <si>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</si>
  <si>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</si>
  <si>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</si>
  <si>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</si>
  <si>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</si>
  <si>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</si>
  <si>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</si>
  <si>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</si>
  <si>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</si>
  <si>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</si>
  <si>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</si>
  <si>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</si>
  <si>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</si>
  <si>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</si>
  <si>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</si>
  <si>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</si>
  <si>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</si>
  <si>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</si>
  <si>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</si>
  <si>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</si>
  <si>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</si>
  <si>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</si>
  <si>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</si>
  <si>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</si>
  <si>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</si>
  <si>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</si>
  <si>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</si>
  <si>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</si>
  <si>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</si>
  <si>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</si>
  <si>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</si>
  <si>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</si>
  <si>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</si>
  <si>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</si>
  <si>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</si>
  <si>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</si>
  <si>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</si>
  <si>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</si>
  <si>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</si>
  <si>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</si>
  <si>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</si>
  <si>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</si>
  <si>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</si>
  <si>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</si>
  <si>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</si>
  <si>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</si>
  <si>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</si>
  <si>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</si>
  <si>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</si>
  <si>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</si>
  <si>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</si>
  <si>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</si>
  <si>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</si>
  <si>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</si>
  <si>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</si>
  <si>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</si>
  <si>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</si>
  <si>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</si>
  <si>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</si>
  <si>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</si>
  <si>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</si>
  <si>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</si>
  <si>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</si>
  <si>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</si>
  <si>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</si>
  <si>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</si>
  <si>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</si>
  <si>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</si>
  <si>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</si>
  <si>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</si>
  <si>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</si>
  <si>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</si>
  <si>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</si>
  <si>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</si>
  <si>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</si>
  <si>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</si>
  <si>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</si>
  <si>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</si>
  <si>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</si>
  <si>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</si>
  <si>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</si>
  <si>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</si>
  <si>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</si>
  <si>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</si>
  <si>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</si>
  <si>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</si>
  <si>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</si>
  <si>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</si>
  <si>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</si>
  <si>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</si>
  <si>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</si>
  <si>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</si>
  <si>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</si>
  <si>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</si>
  <si>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</si>
  <si>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</si>
  <si>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</si>
  <si>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</si>
  <si>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</si>
  <si>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</si>
  <si>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</si>
  <si>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</si>
  <si>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</si>
  <si>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</si>
  <si>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</si>
  <si>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</si>
  <si>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</si>
  <si>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</si>
  <si>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</si>
  <si>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</si>
  <si>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</si>
  <si>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</si>
  <si>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</si>
  <si>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</si>
  <si>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</si>
  <si>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</si>
  <si>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</si>
  <si>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</si>
  <si>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</si>
  <si>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</si>
  <si>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</si>
  <si>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</si>
  <si>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</si>
  <si>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</si>
  <si>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</si>
  <si>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</si>
  <si>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</si>
  <si>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</si>
  <si>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</si>
  <si>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</si>
  <si>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</si>
  <si>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</si>
  <si>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</si>
  <si>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</si>
  <si>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</si>
  <si>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</si>
  <si>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</si>
  <si>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</si>
  <si>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</si>
  <si>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</si>
  <si>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</si>
  <si>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</si>
  <si>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</si>
  <si>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</si>
  <si>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</si>
  <si>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</si>
  <si>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</si>
  <si>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</si>
  <si>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</si>
  <si>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</si>
  <si>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</si>
  <si>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</si>
  <si>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</si>
  <si>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</si>
  <si>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</si>
  <si>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</si>
  <si>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</si>
  <si>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</si>
  <si>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</si>
  <si>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</si>
  <si>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</si>
  <si>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</si>
  <si>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</si>
  <si>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</si>
  <si>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</si>
  <si>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</si>
  <si>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</si>
  <si>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</si>
  <si>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</si>
  <si>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</si>
  <si>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</si>
  <si>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</si>
  <si>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</si>
  <si>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</si>
  <si>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</si>
  <si>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</si>
  <si>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</si>
  <si>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</si>
  <si>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</si>
  <si>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</si>
  <si>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</si>
  <si>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</si>
  <si>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</si>
  <si>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</si>
  <si>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</si>
  <si>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</si>
  <si>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</si>
  <si>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</si>
  <si>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</si>
  <si>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</si>
  <si>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</si>
  <si>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</si>
  <si>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</si>
  <si>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</si>
  <si>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</si>
  <si>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</si>
  <si>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</si>
  <si>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</si>
  <si>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</si>
  <si>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</si>
  <si>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</si>
  <si>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</si>
  <si>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</si>
  <si>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</si>
  <si>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</si>
  <si>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</si>
  <si>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</si>
  <si>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</si>
  <si>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</si>
  <si>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</si>
  <si>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</si>
  <si>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</si>
  <si>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</si>
  <si>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</si>
  <si>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</si>
  <si>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</si>
  <si>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</si>
  <si>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</si>
  <si>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</si>
  <si>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</si>
  <si>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</si>
  <si>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</si>
  <si>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</si>
  <si>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</si>
  <si>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</si>
  <si>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</si>
  <si>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</si>
  <si>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</si>
  <si>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</si>
  <si>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</si>
  <si>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</si>
  <si>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</si>
  <si>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</si>
  <si>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</si>
  <si>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</si>
  <si>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</si>
  <si>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</si>
  <si>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</si>
  <si>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</si>
  <si>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</si>
  <si>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</si>
  <si>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</si>
  <si>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</si>
  <si>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</si>
  <si>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</si>
  <si>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</si>
  <si>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</si>
  <si>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</si>
  <si>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</si>
  <si>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</si>
  <si>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</si>
  <si>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</si>
  <si>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</si>
  <si>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</si>
  <si>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</si>
  <si>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</si>
  <si>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</si>
  <si>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</si>
  <si>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</si>
  <si>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</si>
  <si>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</si>
  <si>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</si>
  <si>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</si>
  <si>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</si>
  <si>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</si>
  <si>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</si>
  <si>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</si>
  <si>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</si>
  <si>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</si>
  <si>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</si>
  <si>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</si>
  <si>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</si>
  <si>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</si>
  <si>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</si>
  <si>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</si>
  <si>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</si>
  <si>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</si>
  <si>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</si>
  <si>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</si>
  <si>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</si>
  <si>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</si>
  <si>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</si>
  <si>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</si>
  <si>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</si>
  <si>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</si>
  <si>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</si>
  <si>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</si>
  <si>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</si>
  <si>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</si>
  <si>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</si>
  <si>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</si>
  <si>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</si>
  <si>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</si>
  <si>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</si>
  <si>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</si>
  <si>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</si>
  <si>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</si>
  <si>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</si>
  <si>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</si>
  <si>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</si>
  <si>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</si>
  <si>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</si>
  <si>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</si>
  <si>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</si>
  <si>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</si>
  <si>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</si>
  <si>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</si>
  <si>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</si>
  <si>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</si>
  <si>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</si>
  <si>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</si>
  <si>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</si>
  <si>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</si>
  <si>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</si>
  <si>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</si>
  <si>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</si>
  <si>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</si>
  <si>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</si>
  <si>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</si>
  <si>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</si>
  <si>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</si>
  <si>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</si>
  <si>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</si>
  <si>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</si>
  <si>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</si>
  <si>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</si>
  <si>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</si>
  <si>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</si>
  <si>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</si>
  <si>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</si>
  <si>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</si>
  <si>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</si>
  <si>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</si>
  <si>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</si>
  <si>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</si>
  <si>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</si>
  <si>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</si>
  <si>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</si>
  <si>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</si>
  <si>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</si>
  <si>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</si>
  <si>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</si>
  <si>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</si>
  <si>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</si>
  <si>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</si>
  <si>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</si>
  <si>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</si>
  <si>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</si>
  <si>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</si>
  <si>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</si>
  <si>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</si>
  <si>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</si>
  <si>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</si>
  <si>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</si>
  <si>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</si>
  <si>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</si>
  <si>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</si>
  <si>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</si>
  <si>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</si>
  <si>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</si>
  <si>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</si>
  <si>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</si>
  <si>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</si>
  <si>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</si>
  <si>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</si>
  <si>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</si>
  <si>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</si>
  <si>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</si>
  <si>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</si>
  <si>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</si>
  <si>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</si>
  <si>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</si>
  <si>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</si>
  <si>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</si>
  <si>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</si>
  <si>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</si>
  <si>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</si>
  <si>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</si>
  <si>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</si>
  <si>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</si>
  <si>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</si>
  <si>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</si>
  <si>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</si>
  <si>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</si>
  <si>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</si>
  <si>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</si>
  <si>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</si>
  <si>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</si>
  <si>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</si>
  <si>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</si>
  <si>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</si>
  <si>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</si>
  <si>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</si>
  <si>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</si>
  <si>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</si>
  <si>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</si>
  <si>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</si>
  <si>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</si>
  <si>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</si>
  <si>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</si>
  <si>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</si>
  <si>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</si>
  <si>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</si>
  <si>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</si>
  <si>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</si>
  <si>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</si>
  <si>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</si>
  <si>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</si>
  <si>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</si>
  <si>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</si>
  <si>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</si>
  <si>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</si>
  <si>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</si>
  <si>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</si>
  <si>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</si>
  <si>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</si>
  <si>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</si>
  <si>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</si>
  <si>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</si>
  <si>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</si>
  <si>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</si>
  <si>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</si>
  <si>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</si>
  <si>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</si>
  <si>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</si>
  <si>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</si>
  <si>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</si>
  <si>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</si>
  <si>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</si>
  <si>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</si>
  <si>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</si>
  <si>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</si>
  <si>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</si>
  <si>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</si>
  <si>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</si>
  <si>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</si>
  <si>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</si>
  <si>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</si>
  <si>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</si>
  <si>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</si>
  <si>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</si>
  <si>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</si>
  <si>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</si>
  <si>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</si>
  <si>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</si>
  <si>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</si>
  <si>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</si>
  <si>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</si>
  <si>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</si>
  <si>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</si>
  <si>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</si>
  <si>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</si>
  <si>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</si>
  <si>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</si>
  <si>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</si>
  <si>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</si>
  <si>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</si>
  <si>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</si>
  <si>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</si>
  <si>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</si>
  <si>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</si>
  <si>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</si>
  <si>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</si>
  <si>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</si>
  <si>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</si>
  <si>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</si>
  <si>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</si>
  <si>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</si>
  <si>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</si>
  <si>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</si>
  <si>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</si>
  <si>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</si>
  <si>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</si>
  <si>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</si>
  <si>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</si>
  <si>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</si>
  <si>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</si>
  <si>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</si>
  <si>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</si>
  <si>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</si>
  <si>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</si>
  <si>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</si>
  <si>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</si>
  <si>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</si>
  <si>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</si>
  <si>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</si>
  <si>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</si>
  <si>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</si>
  <si>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</si>
  <si>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</si>
  <si>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</si>
  <si>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</si>
  <si>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</si>
  <si>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</si>
  <si>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</si>
  <si>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</si>
  <si>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</si>
  <si>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</si>
  <si>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</si>
  <si>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</si>
  <si>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</si>
  <si>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</si>
  <si>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</si>
  <si>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</si>
  <si>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</si>
  <si>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</si>
  <si>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</si>
  <si>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</si>
  <si>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</si>
  <si>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</si>
  <si>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</si>
  <si>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</si>
  <si>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</si>
  <si>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</si>
  <si>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</si>
  <si>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</si>
  <si>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</si>
  <si>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</si>
  <si>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</si>
  <si>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</si>
  <si>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</si>
  <si>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</si>
  <si>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</si>
  <si>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</si>
  <si>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</si>
  <si>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</si>
  <si>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</si>
  <si>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</si>
  <si>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</si>
  <si>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</si>
  <si>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</si>
  <si>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</si>
  <si>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</si>
  <si>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</si>
  <si>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</si>
  <si>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</si>
  <si>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</si>
  <si>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</si>
  <si>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</si>
  <si>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</si>
  <si>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</si>
  <si>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</si>
  <si>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</si>
  <si>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</si>
  <si>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</si>
  <si>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</si>
  <si>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</si>
  <si>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</si>
  <si>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</si>
  <si>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</si>
  <si>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</si>
  <si>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</si>
  <si>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</si>
  <si>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</si>
  <si>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</si>
  <si>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</si>
  <si>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</si>
  <si>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</si>
  <si>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</si>
  <si>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</si>
  <si>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</si>
  <si>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</si>
  <si>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</si>
  <si>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</si>
  <si>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</si>
  <si>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</si>
  <si>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</si>
  <si>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</si>
  <si>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</si>
  <si>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</si>
  <si>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</si>
  <si>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</si>
  <si>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</si>
  <si>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</si>
  <si>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</si>
  <si>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</si>
  <si>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</si>
  <si>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</si>
  <si>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</si>
  <si>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</si>
  <si>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</si>
  <si>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</si>
  <si>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</si>
  <si>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</si>
  <si>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</si>
  <si>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</si>
  <si>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</si>
  <si>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</si>
  <si>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</si>
  <si>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</si>
  <si>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</si>
  <si>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</si>
  <si>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</si>
  <si>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</si>
  <si>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</si>
  <si>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</si>
  <si>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</si>
  <si>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</si>
  <si>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</si>
  <si>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</si>
  <si>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</si>
  <si>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</si>
  <si>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</si>
  <si>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</si>
  <si>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</si>
  <si>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</si>
  <si>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</si>
  <si>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</si>
  <si>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</si>
  <si>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</si>
  <si>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</si>
  <si>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</si>
  <si>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</si>
  <si>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</si>
  <si>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</si>
  <si>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</si>
  <si>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</si>
  <si>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</si>
  <si>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</si>
  <si>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</si>
  <si>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</si>
  <si>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</si>
  <si>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</si>
  <si>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</si>
  <si>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</si>
  <si>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</si>
  <si>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</si>
  <si>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</si>
  <si>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</si>
  <si>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</si>
  <si>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</si>
  <si>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</si>
  <si>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</si>
  <si>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</si>
  <si>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</si>
  <si>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</si>
  <si>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</si>
  <si>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</si>
  <si>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</si>
  <si>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</si>
  <si>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</si>
  <si>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</si>
  <si>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</si>
  <si>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</si>
  <si>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</si>
  <si>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</si>
  <si>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</si>
  <si>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</si>
  <si>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</si>
  <si>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</si>
  <si>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</si>
  <si>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</si>
  <si>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</si>
  <si>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</si>
  <si>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</si>
  <si>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</si>
  <si>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</si>
  <si>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</si>
  <si>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</si>
  <si>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</si>
  <si>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</si>
  <si>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</si>
  <si>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</si>
  <si>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</si>
  <si>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</si>
  <si>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</si>
  <si>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</si>
  <si>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</si>
  <si>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</si>
  <si>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</si>
  <si>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</si>
  <si>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</si>
  <si>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</si>
  <si>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</si>
  <si>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</si>
  <si>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</si>
  <si>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</si>
  <si>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</si>
  <si>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</si>
  <si>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</si>
  <si>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</si>
  <si>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</si>
  <si>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</si>
  <si>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</si>
  <si>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</si>
  <si>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</si>
  <si>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</si>
  <si>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</si>
  <si>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</si>
  <si>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</si>
  <si>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</si>
  <si>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</si>
  <si>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</si>
  <si>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</si>
  <si>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</si>
  <si>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</si>
  <si>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</si>
  <si>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</si>
  <si>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</si>
  <si>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</si>
  <si>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</si>
  <si>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</si>
  <si>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</si>
  <si>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</si>
  <si>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</si>
  <si>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</si>
  <si>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</si>
  <si>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</si>
  <si>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</si>
  <si>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</si>
  <si>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</si>
  <si>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</si>
  <si>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</si>
  <si>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</si>
  <si>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</si>
  <si>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</si>
  <si>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</si>
  <si>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</si>
  <si>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</si>
  <si>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</si>
  <si>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</si>
  <si>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</si>
  <si>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</si>
  <si>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</si>
  <si>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</si>
  <si>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</si>
  <si>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</si>
  <si>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</si>
  <si>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</si>
  <si>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</si>
  <si>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</si>
  <si>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</si>
  <si>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</si>
  <si>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</si>
  <si>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</si>
  <si>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</si>
  <si>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</si>
  <si>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</si>
  <si>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</si>
  <si>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</si>
  <si>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</si>
  <si>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</si>
  <si>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</si>
  <si>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</si>
  <si>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</si>
  <si>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</si>
  <si>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</si>
  <si>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</si>
  <si>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</si>
  <si>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</si>
  <si>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</si>
  <si>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</si>
  <si>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</si>
  <si>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</si>
  <si>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</si>
  <si>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</si>
  <si>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</si>
  <si>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</si>
  <si>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</si>
  <si>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</si>
  <si>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</si>
  <si>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</si>
  <si>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</si>
  <si>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</si>
  <si>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</si>
  <si>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</si>
  <si>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</si>
  <si>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</si>
  <si>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</si>
  <si>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</si>
  <si>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</si>
  <si>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</si>
  <si>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</si>
  <si>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</si>
  <si>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</si>
  <si>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</si>
  <si>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</si>
  <si>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</si>
  <si>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</si>
  <si>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</si>
  <si>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</si>
  <si>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</si>
  <si>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</si>
  <si>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</si>
  <si>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</si>
  <si>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</si>
  <si>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</si>
  <si>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</si>
  <si>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</si>
  <si>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</si>
  <si>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</si>
  <si>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</si>
  <si>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</si>
  <si>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</si>
  <si>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</si>
  <si>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</si>
  <si>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</si>
  <si>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</si>
  <si>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</si>
  <si>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</si>
  <si>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</si>
  <si>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</si>
  <si>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</si>
  <si>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</si>
  <si>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</si>
  <si>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</si>
  <si>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</si>
  <si>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</si>
  <si>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</si>
  <si>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</si>
  <si>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</si>
  <si>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</si>
  <si>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</si>
  <si>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</si>
  <si>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</si>
  <si>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</si>
  <si>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</si>
  <si>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</si>
  <si>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</si>
  <si>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</si>
  <si>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</si>
  <si>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</si>
  <si>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</si>
  <si>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</si>
  <si>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</si>
  <si>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</si>
  <si>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</si>
  <si>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</si>
  <si>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</si>
  <si>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</si>
  <si>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</si>
  <si>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</si>
  <si>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</si>
  <si>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</si>
  <si>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</si>
  <si>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</si>
  <si>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</si>
  <si>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</si>
  <si>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</si>
  <si>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</si>
  <si>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</si>
  <si>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</si>
  <si>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</si>
  <si>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</si>
  <si>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</si>
  <si>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</si>
  <si>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</si>
  <si>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</si>
  <si>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</si>
  <si>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</si>
  <si>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</si>
  <si>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</si>
  <si>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</si>
  <si>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</si>
  <si>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</si>
  <si>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</si>
  <si>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</si>
  <si>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</si>
  <si>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</si>
  <si>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</si>
  <si>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</si>
  <si>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</si>
  <si>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</si>
  <si>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</si>
  <si>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</si>
  <si>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</si>
  <si>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</si>
  <si>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</si>
  <si>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</si>
  <si>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</si>
  <si>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</si>
  <si>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</si>
  <si>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</si>
  <si>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</si>
  <si>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</si>
  <si>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</si>
  <si>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</si>
  <si>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</si>
  <si>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</si>
  <si>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</si>
  <si>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</si>
  <si>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</si>
  <si>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</si>
  <si>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</si>
  <si>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</si>
  <si>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</si>
  <si>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</si>
  <si>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</si>
  <si>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</si>
  <si>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</si>
  <si>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</si>
  <si>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</si>
  <si>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</si>
  <si>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</si>
  <si>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</si>
  <si>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</si>
  <si>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</si>
  <si>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</si>
  <si>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</si>
  <si>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</si>
  <si>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</si>
  <si>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</si>
  <si>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</si>
  <si>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</si>
  <si>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</si>
  <si>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</si>
  <si>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</si>
  <si>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</si>
  <si>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</si>
  <si>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</si>
  <si>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</si>
  <si>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</si>
  <si>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</si>
  <si>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</si>
  <si>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</si>
  <si>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</si>
  <si>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</si>
  <si>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</si>
  <si>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</si>
  <si>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</si>
  <si>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</si>
  <si>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</si>
  <si>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</si>
  <si>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</si>
  <si>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</si>
  <si>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</si>
  <si>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</si>
  <si>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</si>
  <si>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</si>
  <si>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</si>
  <si>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</si>
  <si>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</si>
  <si>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</si>
  <si>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</si>
  <si>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</si>
  <si>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</si>
  <si>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</si>
  <si>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</si>
  <si>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</si>
  <si>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</si>
  <si>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</si>
  <si>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</si>
  <si>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</si>
  <si>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</si>
  <si>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</si>
  <si>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</si>
  <si>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</si>
  <si>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</si>
  <si>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</si>
  <si>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</si>
  <si>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</si>
  <si>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</si>
  <si>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</si>
  <si>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</si>
  <si>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</si>
  <si>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</si>
  <si>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</si>
  <si>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</si>
  <si>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</si>
  <si>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</si>
  <si>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</si>
  <si>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</si>
  <si>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</si>
  <si>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</si>
  <si>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</si>
  <si>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</si>
  <si>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</si>
  <si>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</si>
  <si>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</si>
  <si>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</si>
  <si>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</si>
  <si>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</si>
  <si>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</si>
  <si>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</si>
  <si>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</si>
  <si>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</si>
  <si>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</si>
  <si>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</si>
  <si>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</si>
  <si>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</si>
  <si>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</si>
  <si>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</si>
  <si>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</si>
  <si>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</si>
  <si>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</si>
  <si>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</si>
  <si>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</si>
  <si>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</si>
  <si>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</si>
  <si>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</si>
  <si>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</si>
  <si>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</si>
  <si>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</si>
  <si>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</si>
  <si>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</si>
  <si>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</si>
  <si>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</si>
  <si>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</si>
  <si>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</si>
  <si>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</si>
  <si>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</si>
  <si>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</si>
  <si>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</si>
  <si>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</si>
  <si>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</si>
  <si>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</si>
  <si>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</si>
  <si>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</si>
  <si>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</si>
  <si>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</si>
  <si>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</si>
  <si>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</si>
  <si>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</si>
  <si>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</si>
  <si>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</si>
  <si>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</si>
  <si>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</si>
  <si>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</si>
  <si>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</si>
  <si>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</si>
  <si>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</si>
  <si>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</si>
  <si>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</si>
  <si>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</si>
  <si>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</si>
  <si>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</si>
  <si>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</si>
  <si>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</si>
  <si>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</si>
  <si>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</si>
  <si>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</si>
  <si>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</si>
  <si>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</si>
  <si>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</si>
  <si>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</si>
  <si>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</si>
  <si>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</si>
  <si>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</si>
  <si>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</si>
  <si>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</si>
  <si>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</si>
  <si>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</si>
  <si>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</si>
  <si>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</si>
  <si>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</si>
  <si>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</si>
  <si>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</si>
  <si>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</si>
  <si>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</si>
  <si>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</si>
  <si>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</si>
  <si>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</si>
  <si>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</si>
  <si>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</si>
  <si>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</si>
  <si>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</si>
  <si>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</si>
  <si>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</si>
  <si>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</si>
  <si>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</si>
  <si>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</si>
  <si>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</si>
  <si>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</si>
  <si>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</si>
  <si>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</si>
  <si>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</si>
  <si>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</si>
  <si>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</si>
  <si>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</si>
  <si>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</si>
  <si>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</si>
  <si>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</si>
  <si>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</si>
  <si>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</si>
  <si>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</si>
  <si>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</si>
  <si>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</si>
  <si>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</si>
  <si>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</si>
  <si>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</si>
  <si>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</si>
  <si>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</si>
  <si>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</si>
  <si>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</si>
  <si>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</si>
  <si>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</si>
  <si>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</si>
  <si>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</si>
  <si>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</si>
  <si>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</si>
  <si>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</si>
  <si>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</si>
  <si>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</si>
  <si>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</si>
  <si>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</si>
  <si>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</si>
  <si>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</si>
  <si>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</si>
  <si>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</si>
  <si>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</si>
  <si>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</si>
  <si>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</si>
  <si>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</si>
  <si>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</si>
  <si>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</si>
  <si>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</si>
  <si>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</si>
  <si>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</si>
  <si>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</si>
  <si>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</si>
  <si>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</si>
  <si>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</si>
  <si>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</si>
  <si>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</si>
  <si>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</si>
  <si>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</si>
  <si>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</si>
  <si>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</si>
  <si>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</si>
  <si>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</si>
  <si>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</si>
  <si>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</si>
  <si>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</si>
  <si>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</si>
  <si>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</si>
  <si>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</si>
  <si>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</si>
  <si>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</si>
  <si>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</si>
  <si>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</si>
  <si>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</si>
  <si>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</si>
  <si>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</si>
  <si>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</si>
  <si>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</si>
  <si>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</si>
  <si>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</si>
  <si>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</si>
  <si>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</si>
  <si>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</si>
  <si>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</si>
  <si>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</si>
  <si>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</si>
  <si>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</si>
  <si>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</si>
  <si>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</si>
  <si>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</si>
  <si>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</si>
  <si>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</si>
  <si>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</si>
  <si>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</si>
  <si>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</si>
  <si>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</si>
  <si>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</si>
  <si>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</si>
  <si>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</si>
  <si>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</si>
  <si>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</si>
  <si>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</si>
  <si>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</si>
  <si>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</si>
  <si>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</si>
  <si>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</si>
  <si>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</si>
  <si>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</si>
  <si>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</si>
  <si>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</si>
  <si>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</si>
  <si>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</si>
  <si>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</si>
  <si>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</si>
  <si>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</si>
  <si>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</si>
  <si>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</si>
  <si>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</si>
  <si>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</si>
  <si>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</si>
  <si>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</si>
  <si>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</si>
  <si>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</si>
  <si>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</si>
  <si>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</si>
  <si>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</si>
  <si>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</si>
  <si>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</si>
  <si>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</si>
  <si>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</si>
  <si>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</si>
  <si>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</si>
  <si>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</si>
  <si>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</si>
  <si>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</si>
  <si>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</si>
  <si>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</si>
  <si>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</si>
  <si>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</si>
  <si>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</si>
  <si>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</si>
  <si>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</si>
  <si>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</si>
  <si>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</si>
  <si>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</si>
  <si>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</si>
  <si>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</si>
  <si>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</si>
  <si>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</si>
  <si>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</si>
  <si>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</si>
  <si>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</si>
  <si>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</si>
  <si>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</si>
  <si>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</si>
  <si>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</si>
  <si>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</si>
  <si>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</si>
  <si>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</si>
  <si>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</si>
  <si>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</si>
  <si>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</si>
  <si>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</si>
  <si>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</si>
  <si>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</si>
  <si>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</si>
  <si>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</si>
  <si>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</si>
  <si>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</si>
  <si>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</si>
  <si>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</si>
  <si>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</si>
  <si>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</si>
  <si>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</si>
  <si>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</si>
  <si>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</si>
  <si>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</si>
  <si>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</si>
  <si>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</si>
  <si>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</si>
  <si>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</si>
  <si>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</si>
  <si>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</si>
  <si>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</si>
  <si>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</si>
  <si>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</si>
  <si>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</si>
  <si>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</si>
  <si>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</si>
  <si>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</si>
  <si>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</si>
  <si>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</si>
  <si>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</si>
  <si>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</si>
  <si>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</si>
  <si>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</si>
  <si>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</si>
  <si>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</si>
  <si>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</si>
  <si>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</si>
  <si>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</si>
  <si>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</si>
  <si>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</si>
  <si>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</si>
  <si>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</si>
  <si>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</si>
  <si>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</si>
  <si>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</si>
  <si>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</si>
  <si>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</si>
  <si>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</si>
  <si>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</si>
  <si>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</si>
  <si>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</si>
  <si>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</si>
  <si>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</si>
  <si>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</si>
  <si>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</si>
  <si>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</si>
  <si>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</si>
  <si>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</si>
  <si>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</si>
  <si>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</si>
  <si>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</si>
  <si>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</si>
  <si>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</si>
  <si>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</si>
  <si>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</si>
  <si>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</si>
  <si>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</si>
  <si>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</si>
  <si>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</si>
  <si>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</si>
  <si>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</si>
  <si>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</si>
  <si>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</si>
  <si>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</si>
  <si>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</si>
  <si>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</si>
  <si>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</si>
  <si>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</si>
  <si>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</si>
  <si>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</si>
  <si>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</si>
  <si>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</si>
  <si>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</si>
  <si>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</si>
  <si>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</si>
  <si>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</si>
  <si>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</si>
  <si>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</si>
  <si>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</si>
  <si>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</si>
  <si>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</si>
  <si>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</si>
  <si>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</si>
  <si>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</si>
  <si>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</si>
  <si>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</si>
  <si>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</si>
  <si>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</si>
  <si>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</si>
  <si>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</si>
  <si>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</si>
  <si>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</si>
  <si>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</si>
  <si>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</si>
  <si>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</si>
  <si>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</si>
  <si>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</si>
  <si>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</si>
  <si>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</si>
  <si>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</si>
  <si>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</si>
  <si>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</si>
  <si>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</si>
  <si>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</si>
  <si>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</si>
  <si>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</si>
  <si>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</si>
  <si>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</si>
  <si>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</si>
  <si>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</si>
  <si>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</si>
  <si>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</si>
  <si>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</si>
  <si>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</si>
  <si>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</si>
  <si>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</si>
  <si>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</si>
  <si>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</si>
  <si>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</si>
  <si>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</si>
  <si>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</si>
  <si>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</si>
  <si>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</si>
  <si>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</si>
  <si>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</si>
  <si>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</si>
  <si>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</si>
  <si>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</si>
  <si>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</si>
  <si>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</si>
  <si>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</si>
  <si>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</si>
  <si>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</si>
  <si>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</si>
  <si>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</si>
  <si>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</si>
  <si>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</si>
  <si>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</si>
  <si>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</si>
  <si>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</si>
  <si>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</si>
  <si>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</si>
  <si>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</si>
  <si>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</si>
  <si>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</si>
  <si>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</si>
  <si>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</si>
  <si>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</si>
  <si>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</si>
  <si>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</si>
  <si>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</si>
  <si>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</si>
  <si>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</si>
  <si>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</si>
  <si>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</si>
  <si>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</si>
  <si>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</si>
  <si>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</si>
  <si>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</si>
  <si>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</si>
  <si>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</si>
  <si>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</si>
  <si>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</si>
  <si>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</si>
  <si>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</si>
  <si>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</si>
  <si>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</si>
  <si>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</si>
  <si>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</si>
  <si>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</si>
  <si>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</si>
  <si>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</si>
  <si>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</si>
  <si>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</si>
  <si>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</si>
  <si>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</si>
  <si>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</si>
  <si>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</si>
  <si>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</si>
  <si>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</si>
  <si>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</si>
  <si>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</si>
  <si>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</si>
  <si>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</si>
  <si>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</si>
  <si>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</si>
  <si>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</si>
  <si>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</si>
  <si>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</si>
  <si>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</si>
  <si>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</si>
  <si>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</si>
  <si>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</si>
  <si>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</si>
  <si>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</si>
  <si>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</si>
  <si>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</si>
  <si>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</si>
  <si>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</si>
  <si>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</si>
  <si>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</si>
  <si>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</si>
  <si>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</si>
  <si>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</si>
  <si>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</si>
  <si>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</si>
  <si>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</si>
  <si>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</si>
  <si>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</si>
  <si>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</si>
  <si>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</si>
  <si>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</si>
  <si>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</si>
  <si>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</si>
  <si>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</si>
  <si>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</si>
  <si>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</si>
  <si>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</si>
  <si>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</si>
  <si>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</si>
  <si>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</si>
  <si>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</si>
  <si>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</si>
  <si>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</si>
  <si>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</si>
  <si>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</si>
  <si>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</si>
  <si>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</si>
  <si>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</si>
  <si>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</si>
  <si>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</si>
  <si>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</si>
  <si>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</si>
  <si>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</si>
  <si>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</si>
  <si>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</si>
  <si>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</si>
  <si>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</si>
  <si>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</si>
  <si>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</si>
  <si>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</si>
  <si>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</si>
  <si>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</si>
  <si>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</si>
  <si>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</si>
  <si>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</si>
  <si>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</si>
  <si>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</si>
  <si>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</si>
  <si>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</si>
  <si>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</si>
  <si>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</si>
  <si>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</si>
  <si>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</si>
  <si>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</si>
  <si>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</si>
  <si>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</si>
  <si>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</si>
  <si>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</si>
  <si>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</si>
  <si>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</si>
  <si>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</si>
  <si>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</si>
  <si>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</si>
  <si>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</si>
  <si>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</si>
  <si>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</si>
  <si>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</si>
  <si>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</si>
  <si>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</si>
  <si>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</si>
  <si>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</si>
  <si>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</si>
  <si>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</si>
  <si>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</si>
  <si>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</si>
  <si>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</si>
  <si>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</si>
  <si>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</si>
  <si>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</si>
  <si>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</si>
  <si>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</si>
  <si>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</si>
  <si>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</si>
  <si>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</si>
  <si>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</si>
  <si>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</si>
  <si>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</si>
  <si>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</si>
  <si>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</si>
  <si>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</si>
  <si>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</si>
  <si>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</si>
  <si>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</si>
  <si>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</si>
  <si>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</si>
  <si>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</si>
  <si>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</si>
  <si>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</si>
  <si>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</si>
  <si>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</si>
  <si>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</si>
  <si>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</si>
  <si>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</si>
  <si>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</si>
  <si>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</si>
  <si>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</si>
  <si>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</si>
  <si>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</si>
  <si>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</si>
  <si>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</si>
  <si>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</si>
  <si>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</si>
  <si>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</si>
  <si>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</si>
  <si>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</si>
  <si>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</si>
  <si>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</si>
  <si>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</si>
  <si>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</si>
  <si>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</si>
  <si>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</si>
  <si>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</si>
  <si>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</si>
  <si>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</si>
  <si>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</si>
  <si>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</si>
  <si>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</si>
  <si>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</si>
  <si>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</si>
  <si>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</si>
  <si>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</si>
  <si>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</si>
  <si>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</si>
  <si>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</si>
  <si>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</si>
  <si>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</si>
  <si>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</si>
  <si>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</si>
  <si>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</si>
  <si>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</si>
  <si>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</si>
  <si>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</si>
  <si>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</si>
  <si>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</si>
  <si>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</si>
  <si>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</si>
  <si>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</si>
  <si>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</si>
  <si>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</si>
  <si>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</si>
  <si>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</si>
  <si>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</si>
  <si>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</si>
  <si>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</si>
  <si>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</si>
  <si>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</si>
  <si>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</si>
  <si>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</si>
  <si>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</si>
  <si>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</si>
  <si>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</si>
  <si>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</si>
  <si>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</si>
  <si>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</si>
  <si>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</si>
  <si>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</si>
  <si>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</si>
  <si>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</si>
  <si>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</si>
  <si>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</si>
  <si>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</si>
  <si>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</si>
  <si>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</si>
  <si>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</si>
  <si>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</si>
  <si>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</si>
  <si>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</si>
  <si>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</si>
  <si>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</si>
  <si>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</si>
  <si>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</si>
  <si>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</si>
  <si>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</si>
  <si>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</si>
  <si>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</si>
  <si>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</si>
  <si>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</si>
  <si>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</si>
  <si>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</si>
  <si>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</si>
  <si>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</si>
  <si>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</si>
  <si>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</si>
  <si>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</si>
  <si>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</si>
  <si>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</si>
  <si>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</si>
  <si>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</si>
  <si>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</si>
  <si>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</si>
  <si>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</si>
  <si>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</si>
  <si>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</si>
  <si>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</si>
  <si>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</si>
  <si>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</si>
  <si>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</si>
  <si>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</si>
  <si>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</si>
  <si>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</si>
  <si>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</si>
  <si>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</si>
  <si>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</si>
  <si>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</si>
  <si>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</si>
  <si>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</si>
  <si>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</si>
  <si>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</si>
  <si>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</si>
  <si>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</si>
  <si>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</si>
  <si>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</si>
  <si>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</si>
  <si>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</si>
  <si>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</si>
  <si>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</si>
  <si>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</si>
  <si>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</si>
  <si>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</si>
  <si>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</si>
  <si>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</si>
  <si>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</si>
  <si>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</si>
  <si>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</si>
  <si>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</si>
  <si>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</si>
  <si>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</si>
  <si>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</si>
  <si>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</si>
  <si>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</si>
  <si>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</si>
  <si>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</si>
  <si>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</si>
  <si>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</si>
  <si>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</si>
  <si>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</si>
  <si>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</si>
  <si>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</si>
  <si>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</si>
  <si>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</si>
  <si>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</si>
  <si>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</si>
  <si>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</si>
  <si>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</si>
  <si>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</si>
  <si>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</si>
  <si>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</si>
  <si>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</si>
  <si>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</si>
  <si>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</si>
  <si>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</si>
  <si>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</si>
  <si>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</si>
  <si>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</si>
  <si>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</si>
  <si>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</si>
  <si>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</si>
  <si>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</si>
  <si>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</si>
  <si>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</si>
  <si>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</si>
  <si>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</si>
  <si>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</si>
  <si>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</si>
  <si>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</si>
  <si>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</si>
  <si>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</si>
  <si>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</si>
  <si>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</si>
  <si>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</si>
  <si>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</si>
  <si>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</si>
  <si>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</si>
  <si>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</si>
  <si>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</si>
  <si>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</si>
  <si>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</si>
  <si>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</si>
  <si>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</si>
  <si>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</si>
  <si>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</si>
  <si>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</si>
  <si>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</si>
  <si>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</si>
  <si>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</si>
  <si>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</si>
  <si>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</si>
  <si>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</si>
  <si>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</si>
  <si>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</si>
  <si>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</si>
  <si>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</si>
  <si>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</si>
  <si>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</si>
  <si>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</si>
  <si>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</si>
  <si>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</si>
  <si>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</si>
  <si>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</si>
  <si>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</si>
  <si>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</si>
  <si>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</si>
  <si>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</si>
  <si>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</si>
  <si>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</si>
  <si>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</si>
  <si>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</si>
  <si>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</si>
  <si>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</si>
  <si>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</si>
  <si>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</si>
  <si>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</si>
  <si>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</si>
  <si>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</si>
  <si>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</si>
  <si>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</si>
  <si>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</si>
  <si>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</si>
  <si>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</si>
  <si>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</si>
  <si>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</si>
  <si>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</si>
  <si>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</si>
  <si>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</si>
  <si>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</si>
  <si>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</si>
  <si>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</si>
  <si>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</si>
  <si>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</si>
  <si>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</si>
  <si>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</si>
  <si>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</si>
  <si>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</si>
  <si>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</si>
  <si>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</si>
  <si>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</si>
  <si>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</si>
  <si>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</si>
  <si>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</si>
  <si>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</si>
  <si>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</si>
  <si>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</si>
  <si>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</si>
  <si>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</si>
  <si>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</si>
  <si>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</si>
  <si>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</si>
  <si>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</si>
  <si>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</si>
  <si>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</si>
  <si>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</si>
  <si>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</si>
  <si>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</si>
  <si>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</si>
  <si>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</si>
  <si>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</si>
  <si>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</si>
  <si>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</si>
  <si>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</si>
  <si>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</si>
  <si>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</si>
  <si>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</si>
  <si>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</si>
  <si>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</si>
  <si>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</si>
  <si>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</si>
  <si>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</si>
  <si>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</si>
  <si>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</si>
  <si>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</si>
  <si>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</si>
  <si>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</si>
  <si>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</si>
  <si>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</si>
  <si>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</si>
  <si>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</si>
  <si>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</si>
  <si>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</si>
  <si>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</si>
  <si>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</si>
  <si>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</si>
  <si>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</si>
  <si>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</si>
  <si>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</si>
  <si>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</si>
  <si>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</si>
  <si>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</si>
  <si>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</si>
  <si>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</si>
  <si>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</si>
  <si>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</si>
  <si>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</si>
  <si>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</si>
  <si>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</si>
  <si>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</si>
  <si>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</si>
  <si>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</si>
  <si>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</si>
  <si>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</si>
  <si>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</si>
  <si>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</si>
  <si>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</si>
  <si>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</si>
  <si>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</si>
  <si>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</si>
  <si>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</si>
  <si>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</si>
  <si>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</si>
  <si>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</si>
  <si>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</si>
  <si>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</si>
  <si>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</si>
  <si>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</si>
  <si>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</si>
  <si>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</si>
  <si>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</si>
  <si>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</si>
  <si>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</si>
  <si>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</si>
  <si>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</si>
  <si>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</si>
  <si>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</si>
  <si>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</si>
  <si>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</si>
  <si>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</si>
  <si>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</si>
  <si>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</si>
  <si>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</si>
  <si>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</si>
  <si>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</si>
  <si>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</si>
  <si>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</si>
  <si>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</si>
  <si>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</si>
  <si>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</si>
  <si>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</si>
  <si>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</si>
  <si>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</si>
  <si>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</si>
  <si>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</si>
  <si>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</si>
  <si>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</si>
  <si>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</si>
  <si>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</si>
  <si>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</si>
  <si>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</si>
  <si>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</si>
  <si>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</si>
  <si>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</si>
  <si>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</si>
  <si>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</si>
  <si>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</si>
  <si>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</si>
  <si>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</si>
  <si>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</si>
  <si>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</si>
  <si>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</si>
  <si>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</si>
  <si>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</si>
  <si>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</si>
  <si>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</si>
  <si>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</si>
  <si>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</si>
  <si>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</si>
  <si>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</si>
  <si>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</si>
  <si>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</si>
  <si>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</si>
  <si>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</si>
  <si>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</si>
  <si>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</si>
  <si>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</si>
  <si>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</si>
  <si>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</si>
  <si>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</si>
  <si>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</si>
  <si>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</si>
  <si>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</si>
  <si>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</si>
  <si>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</si>
  <si>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</si>
  <si>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</si>
  <si>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</si>
  <si>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</si>
  <si>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</si>
  <si>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</si>
  <si>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</si>
  <si>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</si>
  <si>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</si>
  <si>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</si>
  <si>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</si>
  <si>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</si>
  <si>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</si>
  <si>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</si>
  <si>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</si>
  <si>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</si>
  <si>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</si>
  <si>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</si>
  <si>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</si>
  <si>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</si>
  <si>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</si>
  <si>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</si>
  <si>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</si>
  <si>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</si>
  <si>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</si>
  <si>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</si>
  <si>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</si>
  <si>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</si>
  <si>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</si>
  <si>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</si>
  <si>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</si>
  <si>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</si>
  <si>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</si>
  <si>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</si>
  <si>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</si>
  <si>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</si>
  <si>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</si>
  <si>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</si>
  <si>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</si>
  <si>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</si>
  <si>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</si>
  <si>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</si>
  <si>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</si>
  <si>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</si>
  <si>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</si>
  <si>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</si>
  <si>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</si>
  <si>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</si>
  <si>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</si>
  <si>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</si>
  <si>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</si>
  <si>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</si>
  <si>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</si>
  <si>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</si>
  <si>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</si>
  <si>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</si>
  <si>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</si>
  <si>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</si>
  <si>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</si>
  <si>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</si>
  <si>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</si>
  <si>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</si>
  <si>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</si>
  <si>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</si>
  <si>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</si>
  <si>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</si>
  <si>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</si>
  <si>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</si>
  <si>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</si>
  <si>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</si>
  <si>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</si>
  <si>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</si>
  <si>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</si>
  <si>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</si>
  <si>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</si>
  <si>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</si>
  <si>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</si>
  <si>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</si>
  <si>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</si>
  <si>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</si>
  <si>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</si>
  <si>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</si>
  <si>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</si>
  <si>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</si>
  <si>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</si>
  <si>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</si>
  <si>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</si>
  <si>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</si>
  <si>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</si>
  <si>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</si>
  <si>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</si>
  <si>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</si>
  <si>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</si>
  <si>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</si>
  <si>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</si>
  <si>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</si>
  <si>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</si>
  <si>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</si>
  <si>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</si>
  <si>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</si>
  <si>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</si>
  <si>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</si>
  <si>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</si>
  <si>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</si>
  <si>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</si>
  <si>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</si>
  <si>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</si>
  <si>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</si>
  <si>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</si>
  <si>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</si>
  <si>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</si>
  <si>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</si>
  <si>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</si>
  <si>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</si>
  <si>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</si>
  <si>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</si>
  <si>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</si>
  <si>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</si>
  <si>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</si>
  <si>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</si>
  <si>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</si>
  <si>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</si>
  <si>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</si>
  <si>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</si>
  <si>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</si>
  <si>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</si>
  <si>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</si>
  <si>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</si>
  <si>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</si>
  <si>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</si>
  <si>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</si>
  <si>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</si>
  <si>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</si>
  <si>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</si>
  <si>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</si>
  <si>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</si>
  <si>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</si>
  <si>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</si>
  <si>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</si>
  <si>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</si>
  <si>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</si>
  <si>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</si>
  <si>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</si>
  <si>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</si>
  <si>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</si>
  <si>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</si>
  <si>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</si>
  <si>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</si>
  <si>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</si>
  <si>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</si>
  <si>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</si>
  <si>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</si>
  <si>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</si>
  <si>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</si>
  <si>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</si>
  <si>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</si>
  <si>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</si>
  <si>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</si>
  <si>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</si>
  <si>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</si>
  <si>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</si>
  <si>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</si>
  <si>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</si>
  <si>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</si>
  <si>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</si>
  <si>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</si>
  <si>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</si>
  <si>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</si>
  <si>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</si>
  <si>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</si>
  <si>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</si>
  <si>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</si>
  <si>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</si>
  <si>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</si>
  <si>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</si>
  <si>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</si>
  <si>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</si>
  <si>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</si>
  <si>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</si>
  <si>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</si>
  <si>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</si>
  <si>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</si>
  <si>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</si>
  <si>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</si>
  <si>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</si>
  <si>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</si>
  <si>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</si>
  <si>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</si>
  <si>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</si>
  <si>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</si>
  <si>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</si>
  <si>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</si>
  <si>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</si>
  <si>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</si>
  <si>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</si>
  <si>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</si>
  <si>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</si>
  <si>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</si>
  <si>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</si>
  <si>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</si>
  <si>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</si>
  <si>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</si>
  <si>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</si>
  <si>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</si>
  <si>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</si>
  <si>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</si>
  <si>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</si>
  <si>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</si>
  <si>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</si>
  <si>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</si>
  <si>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</si>
  <si>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</si>
  <si>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</si>
  <si>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</si>
  <si>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</si>
  <si>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</si>
  <si>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</si>
  <si>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</si>
  <si>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</si>
  <si>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</si>
  <si>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</si>
  <si>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</si>
  <si>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</si>
  <si>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</si>
  <si>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</si>
  <si>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</si>
  <si>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</si>
  <si>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</si>
  <si>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</si>
  <si>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</si>
  <si>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</si>
  <si>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</si>
  <si>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</si>
  <si>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</si>
  <si>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</si>
  <si>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</si>
  <si>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</si>
  <si>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</si>
  <si>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</si>
  <si>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</si>
  <si>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</si>
  <si>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</si>
  <si>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</si>
  <si>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</si>
  <si>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</si>
  <si>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</si>
  <si>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</si>
  <si>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</si>
  <si>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</si>
  <si>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</si>
  <si>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</si>
  <si>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</si>
  <si>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</si>
  <si>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</si>
  <si>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</si>
  <si>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</si>
  <si>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</si>
  <si>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</si>
  <si>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</si>
  <si>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</si>
  <si>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</si>
  <si>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</si>
  <si>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</si>
  <si>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</si>
  <si>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</si>
  <si>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</si>
  <si>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</si>
  <si>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</si>
  <si>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</si>
  <si>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</si>
  <si>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</si>
  <si>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</si>
  <si>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</si>
  <si>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</si>
  <si>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</si>
  <si>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</si>
  <si>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</si>
  <si>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</si>
  <si>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</si>
  <si>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</si>
  <si>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</si>
  <si>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</si>
  <si>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</si>
  <si>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</si>
  <si>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</si>
  <si>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</si>
  <si>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</si>
  <si>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</si>
  <si>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</si>
  <si>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</si>
  <si>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</si>
  <si>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</si>
  <si>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</si>
  <si>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</si>
  <si>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</si>
  <si>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</si>
  <si>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</si>
  <si>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</si>
  <si>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</si>
  <si>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</si>
  <si>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</si>
  <si>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</si>
  <si>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</si>
  <si>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</si>
  <si>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</si>
  <si>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</si>
  <si>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</si>
  <si>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</si>
  <si>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</si>
  <si>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</si>
  <si>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</si>
  <si>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</si>
  <si>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</si>
  <si>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</si>
  <si>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</si>
  <si>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</si>
  <si>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</si>
  <si>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</si>
  <si>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</si>
  <si>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</si>
  <si>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</si>
  <si>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</si>
  <si>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</si>
  <si>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</si>
  <si>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</si>
  <si>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</si>
  <si>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</si>
  <si>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</si>
  <si>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</si>
  <si>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</si>
  <si>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</si>
  <si>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</si>
  <si>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</si>
  <si>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</si>
  <si>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</si>
  <si>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</si>
  <si>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</si>
  <si>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</si>
  <si>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</si>
  <si>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</si>
  <si>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</si>
  <si>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</si>
  <si>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</si>
  <si>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</si>
  <si>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</si>
  <si>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</si>
  <si>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</si>
  <si>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</si>
  <si>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</si>
  <si>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</si>
  <si>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</si>
  <si>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</si>
  <si>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</si>
  <si>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</si>
  <si>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</si>
  <si>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</si>
  <si>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</si>
  <si>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</si>
  <si>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</si>
  <si>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</si>
  <si>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</si>
  <si>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</si>
  <si>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</si>
  <si>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</si>
  <si>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</si>
  <si>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</si>
  <si>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</si>
  <si>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</si>
  <si>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</si>
  <si>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</si>
  <si>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</si>
  <si>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</si>
  <si>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</si>
  <si>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</si>
  <si>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</si>
  <si>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</si>
  <si>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</si>
  <si>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</si>
  <si>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</si>
  <si>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</si>
  <si>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</si>
  <si>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</si>
  <si>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</si>
  <si>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</si>
  <si>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</si>
  <si>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</si>
  <si>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</si>
  <si>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</si>
  <si>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</si>
  <si>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</si>
  <si>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</si>
  <si>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</si>
  <si>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</si>
  <si>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</si>
  <si>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</si>
  <si>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</si>
  <si>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</si>
  <si>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</si>
  <si>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</si>
  <si>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</si>
  <si>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</si>
  <si>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</si>
  <si>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</si>
  <si>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</si>
  <si>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</si>
  <si>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</si>
  <si>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</si>
  <si>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</si>
  <si>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</si>
  <si>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</si>
  <si>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</si>
  <si>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</si>
  <si>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</si>
  <si>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</si>
  <si>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</si>
  <si>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</si>
  <si>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</si>
  <si>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</si>
  <si>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</si>
  <si>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</si>
  <si>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</si>
  <si>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</si>
  <si>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</si>
  <si>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</si>
  <si>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</si>
  <si>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</si>
  <si>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</si>
  <si>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</si>
  <si>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</si>
  <si>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</si>
  <si>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</si>
  <si>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</si>
  <si>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</si>
  <si>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</si>
  <si>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</si>
  <si>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</si>
  <si>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</si>
  <si>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</si>
  <si>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</si>
  <si>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</si>
  <si>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</si>
  <si>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</si>
  <si>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</si>
  <si>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</si>
  <si>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</si>
  <si>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</si>
  <si>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</si>
  <si>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</si>
  <si>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</si>
  <si>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</si>
  <si>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</si>
  <si>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</si>
  <si>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</si>
  <si>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</si>
  <si>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</si>
  <si>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</si>
  <si>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</si>
  <si>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</si>
  <si>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</si>
  <si>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</si>
  <si>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</si>
  <si>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</si>
  <si>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</si>
  <si>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</si>
  <si>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</si>
  <si>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</si>
  <si>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</si>
  <si>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</si>
  <si>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</si>
  <si>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</si>
  <si>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</si>
  <si>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</si>
  <si>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</si>
  <si>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</si>
  <si>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</si>
  <si>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</si>
  <si>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</si>
  <si>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</si>
  <si>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</si>
  <si>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</si>
  <si>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</si>
  <si>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</si>
  <si>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</si>
  <si>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</si>
  <si>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</si>
  <si>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</si>
  <si>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</si>
  <si>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</si>
  <si>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</si>
  <si>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</si>
  <si>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</si>
  <si>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</si>
  <si>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</si>
  <si>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</si>
  <si>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</si>
  <si>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</si>
  <si>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</si>
  <si>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</si>
  <si>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</si>
  <si>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</si>
  <si>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</si>
  <si>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</si>
  <si>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</si>
  <si>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</si>
  <si>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</si>
  <si>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</si>
  <si>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</si>
  <si>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</si>
  <si>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</si>
  <si>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</si>
  <si>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</si>
  <si>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</si>
  <si>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</si>
  <si>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</si>
  <si>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</si>
  <si>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</si>
  <si>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</si>
  <si>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</si>
  <si>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</si>
  <si>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</si>
  <si>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</si>
  <si>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</si>
  <si>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</si>
  <si>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</si>
  <si>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</si>
  <si>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</si>
  <si>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</si>
  <si>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</si>
  <si>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</si>
  <si>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</si>
  <si>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</si>
  <si>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</si>
  <si>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</si>
  <si>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</si>
  <si>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</si>
  <si>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</si>
  <si>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</si>
  <si>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</si>
  <si>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</si>
  <si>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</si>
  <si>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</si>
  <si>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</si>
  <si>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</si>
  <si>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</si>
  <si>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</si>
  <si>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</si>
  <si>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</si>
  <si>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</si>
  <si>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</si>
  <si>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</si>
  <si>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</si>
  <si>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</si>
  <si>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</si>
  <si>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</si>
  <si>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</si>
  <si>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</si>
  <si>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</si>
  <si>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</si>
  <si>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</si>
  <si>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</si>
  <si>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</si>
  <si>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</si>
  <si>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</si>
  <si>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</si>
  <si>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</si>
  <si>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</si>
  <si>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</si>
  <si>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</si>
  <si>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</si>
  <si>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</si>
  <si>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</si>
  <si>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</si>
  <si>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</si>
  <si>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</si>
  <si>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</si>
  <si>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</si>
  <si>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</si>
  <si>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</si>
  <si>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</si>
  <si>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</si>
  <si>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</si>
  <si>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</si>
  <si>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</si>
  <si>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</si>
  <si>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</si>
  <si>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</si>
  <si>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</si>
  <si>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</si>
  <si>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</si>
  <si>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</si>
  <si>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</si>
  <si>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</si>
  <si>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</si>
  <si>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</si>
  <si>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</si>
  <si>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</si>
  <si>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</si>
  <si>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</si>
  <si>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</si>
  <si>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</si>
  <si>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</si>
  <si>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</si>
  <si>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</si>
  <si>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</si>
  <si>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</si>
  <si>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</si>
  <si>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</si>
  <si>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</si>
  <si>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</si>
  <si>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</si>
  <si>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</si>
  <si>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</si>
  <si>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</si>
  <si>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</si>
  <si>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</si>
  <si>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</si>
  <si>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</si>
  <si>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</si>
  <si>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</si>
  <si>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</si>
  <si>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</si>
  <si>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</si>
  <si>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</si>
  <si>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</si>
  <si>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</si>
  <si>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</si>
  <si>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</si>
  <si>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</si>
  <si>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</si>
  <si>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</si>
  <si>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</si>
  <si>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</si>
  <si>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</si>
  <si>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</si>
  <si>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</si>
  <si>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</si>
  <si>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</si>
  <si>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</si>
  <si>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</si>
  <si>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</si>
  <si>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</si>
  <si>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</si>
  <si>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</si>
  <si>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</si>
  <si>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</si>
  <si>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</si>
  <si>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</si>
  <si>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</si>
  <si>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</si>
  <si>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</si>
  <si>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</si>
  <si>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</si>
  <si>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</si>
  <si>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</si>
  <si>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</si>
  <si>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</si>
  <si>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</si>
  <si>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</si>
  <si>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</si>
  <si>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</si>
  <si>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</si>
  <si>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</si>
  <si>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</si>
  <si>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</si>
  <si>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</si>
  <si>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</si>
  <si>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</si>
  <si>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</si>
  <si>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</si>
  <si>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</si>
  <si>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</si>
  <si>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</si>
  <si>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</si>
  <si>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</si>
  <si>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</si>
  <si>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</si>
  <si>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</si>
  <si>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</si>
  <si>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</si>
  <si>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</si>
  <si>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</si>
  <si>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</si>
  <si>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</si>
  <si>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</si>
  <si>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</si>
  <si>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</si>
  <si>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</si>
  <si>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</si>
  <si>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</si>
  <si>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</si>
  <si>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</si>
  <si>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</si>
  <si>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</si>
  <si>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</si>
  <si>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</si>
  <si>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</si>
  <si>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</si>
  <si>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</si>
  <si>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</si>
  <si>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</si>
  <si>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</si>
  <si>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</si>
  <si>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</si>
  <si>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</si>
  <si>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</si>
  <si>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</si>
  <si>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</si>
  <si>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</si>
  <si>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</si>
  <si>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</si>
  <si>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</si>
  <si>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</si>
  <si>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</si>
  <si>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</si>
  <si>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</si>
  <si>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</si>
  <si>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</si>
  <si>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</si>
  <si>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</si>
  <si>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</si>
  <si>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</si>
  <si>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</si>
  <si>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</si>
  <si>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</si>
  <si>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</si>
  <si>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</si>
  <si>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</si>
  <si>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</si>
  <si>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</si>
  <si>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</si>
  <si>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</si>
  <si>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</si>
  <si>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</si>
  <si>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</si>
  <si>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</si>
  <si>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</si>
  <si>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</si>
  <si>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</si>
  <si>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</si>
  <si>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</si>
  <si>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</si>
  <si>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</si>
  <si>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</si>
  <si>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</si>
  <si>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</si>
  <si>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</si>
  <si>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</si>
  <si>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</si>
  <si>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</si>
  <si>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</si>
  <si>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</si>
  <si>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</si>
  <si>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</si>
  <si>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</si>
  <si>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</si>
  <si>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</si>
  <si>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</si>
  <si>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</si>
  <si>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</si>
  <si>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</si>
  <si>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</si>
  <si>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</si>
  <si>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</si>
  <si>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</si>
  <si>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</si>
  <si>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</si>
  <si>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</si>
  <si>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</si>
  <si>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</si>
  <si>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</si>
  <si>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</si>
  <si>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</si>
  <si>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</si>
  <si>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</si>
  <si>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</si>
  <si>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</si>
  <si>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</si>
  <si>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</si>
  <si>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</si>
  <si>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</si>
  <si>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</si>
  <si>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</si>
  <si>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</si>
  <si>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</si>
  <si>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</si>
  <si>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</si>
  <si>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</si>
  <si>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</si>
  <si>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</si>
  <si>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</si>
  <si>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</si>
  <si>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</si>
  <si>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</si>
  <si>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</si>
  <si>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</si>
  <si>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</si>
  <si>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</si>
  <si>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</si>
  <si>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</si>
  <si>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</si>
  <si>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</si>
  <si>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</si>
  <si>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</si>
  <si>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</si>
  <si>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</si>
  <si>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</si>
  <si>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</si>
  <si>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</si>
  <si>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</si>
  <si>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</si>
  <si>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</si>
  <si>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</si>
  <si>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</si>
  <si>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</si>
  <si>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</si>
  <si>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</si>
  <si>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</si>
  <si>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</si>
  <si>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</si>
  <si>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</si>
  <si>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</si>
  <si>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</si>
  <si>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</si>
  <si>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</si>
  <si>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</si>
  <si>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</si>
  <si>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</si>
  <si>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</si>
  <si>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</si>
  <si>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</si>
  <si>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</si>
  <si>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</si>
  <si>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</si>
  <si>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</si>
  <si>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</si>
  <si>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</si>
  <si>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</si>
  <si>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</si>
  <si>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</si>
  <si>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</si>
  <si>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</si>
  <si>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</si>
  <si>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</si>
  <si>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</si>
  <si>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</si>
  <si>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</si>
  <si>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</si>
  <si>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</si>
  <si>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</si>
  <si>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</si>
  <si>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</si>
  <si>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</si>
  <si>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</si>
  <si>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</si>
  <si>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</si>
  <si>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</si>
  <si>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</si>
  <si>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</si>
  <si>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</si>
  <si>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</si>
  <si>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</si>
  <si>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</si>
  <si>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</si>
  <si>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</si>
  <si>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</si>
  <si>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</si>
  <si>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</si>
  <si>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</si>
  <si>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</si>
  <si>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</si>
  <si>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</si>
  <si>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</si>
  <si>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</si>
  <si>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</si>
  <si>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</si>
  <si>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</si>
  <si>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</si>
  <si>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</si>
  <si>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</si>
  <si>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</si>
  <si>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</si>
  <si>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</si>
  <si>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</si>
  <si>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</si>
  <si>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</si>
  <si>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</si>
  <si>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</si>
  <si>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</si>
  <si>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</si>
  <si>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</si>
  <si>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</si>
  <si>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</si>
  <si>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</si>
  <si>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</si>
  <si>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</si>
  <si>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</si>
  <si>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</si>
  <si>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</si>
  <si>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</si>
  <si>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</si>
  <si>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</si>
  <si>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</si>
  <si>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</si>
  <si>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</si>
  <si>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</si>
  <si>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</si>
  <si>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</si>
  <si>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</si>
  <si>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</si>
  <si>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</si>
  <si>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</si>
  <si>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</si>
  <si>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</si>
  <si>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</si>
  <si>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</si>
  <si>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</si>
  <si>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</si>
  <si>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</si>
  <si>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</si>
  <si>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</si>
  <si>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</si>
  <si>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</si>
  <si>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</si>
  <si>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</si>
  <si>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</si>
  <si>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</si>
  <si>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</si>
  <si>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</si>
  <si>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</si>
  <si>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</si>
  <si>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</si>
  <si>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</si>
  <si>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</si>
  <si>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</si>
  <si>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</si>
  <si>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</si>
  <si>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</si>
  <si>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</si>
  <si>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</si>
  <si>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</si>
  <si>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</si>
  <si>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</si>
  <si>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</si>
  <si>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</si>
  <si>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</si>
  <si>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</si>
  <si>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</si>
  <si>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</si>
  <si>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</si>
  <si>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</si>
  <si>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</si>
  <si>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</si>
  <si>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</si>
  <si>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</si>
  <si>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</si>
  <si>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</si>
  <si>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</si>
  <si>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</si>
  <si>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</si>
  <si>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</si>
  <si>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</si>
  <si>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</si>
  <si>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</si>
  <si>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</si>
  <si>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</si>
  <si>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</si>
  <si>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</si>
  <si>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</si>
  <si>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</si>
  <si>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</si>
  <si>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</si>
  <si>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</si>
  <si>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</si>
  <si>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</si>
  <si>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</si>
  <si>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</si>
  <si>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</si>
  <si>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</si>
  <si>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</si>
  <si>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</si>
  <si>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</si>
  <si>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</si>
  <si>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</si>
  <si>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</si>
  <si>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</si>
  <si>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</si>
  <si>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</si>
  <si>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</si>
  <si>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</si>
  <si>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</si>
  <si>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</si>
  <si>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</si>
  <si>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</si>
  <si>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</si>
  <si>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</si>
  <si>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</si>
  <si>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</si>
  <si>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</si>
  <si>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</si>
  <si>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</si>
  <si>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</si>
  <si>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</si>
  <si>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</si>
  <si>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</si>
  <si>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</si>
  <si>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</si>
  <si>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</si>
  <si>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</si>
  <si>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</si>
  <si>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</si>
  <si>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</si>
  <si>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</si>
  <si>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</si>
  <si>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</si>
  <si>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</si>
  <si>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</si>
  <si>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</si>
  <si>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</si>
  <si>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</si>
  <si>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</si>
  <si>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</si>
  <si>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</si>
  <si>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</si>
  <si>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</si>
  <si>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</si>
  <si>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</si>
  <si>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</si>
  <si>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</si>
  <si>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</si>
  <si>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</si>
  <si>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</si>
  <si>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</si>
  <si>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</si>
  <si>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</si>
  <si>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</si>
  <si>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</si>
  <si>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</si>
  <si>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</si>
  <si>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</si>
  <si>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</si>
  <si>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</si>
  <si>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</si>
  <si>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</si>
  <si>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</si>
  <si>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</si>
  <si>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</si>
  <si>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</si>
  <si>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</si>
  <si>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</si>
  <si>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</si>
  <si>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</si>
  <si>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</si>
  <si>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</si>
  <si>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</si>
  <si>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</si>
  <si>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</si>
  <si>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</si>
  <si>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</si>
  <si>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</si>
  <si>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</si>
  <si>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</si>
  <si>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</si>
  <si>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</si>
  <si>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</si>
  <si>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</si>
  <si>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</si>
  <si>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</si>
  <si>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</si>
  <si>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</si>
  <si>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</si>
  <si>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</si>
  <si>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</si>
  <si>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</si>
  <si>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</si>
  <si>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</si>
  <si>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</si>
  <si>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</si>
  <si>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</si>
  <si>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</si>
  <si>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</si>
  <si>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</si>
  <si>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</si>
  <si>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</si>
  <si>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</si>
  <si>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</si>
  <si>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</si>
  <si>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</si>
  <si>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</si>
  <si>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</si>
  <si>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</si>
  <si>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</si>
  <si>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</si>
  <si>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</si>
  <si>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</si>
  <si>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</si>
  <si>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</si>
  <si>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</si>
  <si>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</si>
  <si>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</si>
  <si>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</si>
  <si>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</si>
  <si>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</si>
  <si>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</si>
  <si>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</si>
  <si>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</si>
  <si>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</si>
  <si>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</si>
  <si>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</si>
  <si>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</si>
  <si>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</si>
  <si>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</si>
  <si>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</si>
  <si>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</si>
  <si>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</si>
  <si>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</si>
  <si>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</si>
  <si>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</si>
  <si>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</si>
  <si>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</si>
  <si>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</si>
  <si>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</si>
  <si>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</si>
  <si>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</si>
  <si>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</si>
  <si>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</si>
  <si>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</si>
  <si>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</si>
  <si>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</si>
  <si>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</si>
  <si>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</si>
  <si>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</si>
  <si>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</si>
  <si>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</si>
  <si>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</si>
  <si>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</si>
  <si>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</si>
  <si>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</si>
  <si>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</si>
  <si>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</si>
  <si>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</si>
  <si>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</si>
  <si>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</si>
  <si>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</si>
  <si>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</si>
  <si>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</si>
  <si>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</si>
  <si>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</si>
  <si>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</si>
  <si>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</si>
  <si>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</si>
  <si>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</si>
  <si>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</si>
  <si>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</si>
  <si>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</si>
  <si>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</si>
  <si>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</si>
  <si>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</si>
  <si>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</si>
  <si>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</si>
  <si>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</si>
  <si>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</si>
  <si>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</si>
  <si>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</si>
  <si>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</si>
  <si>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</si>
  <si>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</si>
  <si>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</si>
  <si>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</si>
  <si>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</si>
  <si>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</si>
  <si>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</si>
  <si>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</si>
  <si>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</si>
  <si>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</si>
  <si>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</si>
  <si>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</si>
  <si>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</si>
  <si>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</si>
  <si>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</si>
  <si>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</si>
  <si>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</si>
  <si>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</si>
  <si>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</si>
  <si>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</si>
  <si>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</si>
  <si>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</si>
  <si>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</si>
  <si>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</si>
  <si>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</si>
  <si>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</si>
  <si>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</si>
  <si>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</si>
  <si>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</si>
  <si>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</si>
  <si>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</si>
  <si>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</si>
  <si>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</si>
  <si>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</si>
  <si>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</si>
  <si>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</si>
  <si>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</si>
  <si>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</si>
  <si>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</si>
  <si>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</si>
  <si>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</si>
  <si>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</si>
  <si>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</si>
  <si>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</si>
  <si>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</si>
  <si>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</si>
  <si>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</si>
  <si>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</si>
  <si>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</si>
  <si>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</si>
  <si>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</si>
  <si>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</si>
  <si>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</si>
  <si>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</si>
  <si>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</si>
  <si>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</si>
  <si>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</si>
  <si>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</si>
  <si>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</si>
  <si>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</si>
  <si>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</si>
  <si>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</si>
  <si>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</si>
  <si>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</si>
  <si>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</si>
  <si>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</si>
  <si>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</si>
  <si>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</si>
  <si>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</si>
  <si>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</si>
  <si>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</si>
  <si>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</si>
  <si>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</si>
  <si>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</si>
  <si>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</si>
  <si>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</si>
  <si>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</si>
  <si>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</si>
  <si>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</si>
  <si>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</si>
  <si>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</si>
  <si>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</si>
  <si>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</si>
  <si>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</si>
  <si>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</si>
  <si>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</si>
  <si>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</si>
  <si>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</si>
  <si>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</si>
  <si>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</si>
  <si>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</si>
  <si>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</si>
  <si>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</si>
  <si>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</si>
  <si>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</si>
  <si>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</si>
  <si>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</si>
  <si>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</si>
  <si>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</si>
  <si>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</si>
  <si>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</si>
  <si>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</si>
  <si>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</si>
  <si>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</si>
  <si>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</si>
  <si>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</si>
  <si>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</si>
  <si>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</si>
  <si>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</si>
  <si>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</si>
  <si>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</si>
  <si>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</si>
  <si>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</si>
  <si>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</si>
  <si>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</si>
  <si>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</si>
  <si>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</si>
  <si>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</si>
  <si>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</si>
  <si>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</si>
  <si>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</si>
  <si>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</si>
  <si>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</si>
  <si>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</si>
  <si>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</si>
  <si>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</si>
  <si>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</si>
  <si>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</si>
  <si>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</si>
  <si>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</si>
  <si>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</si>
  <si>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</si>
  <si>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</si>
  <si>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</si>
  <si>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</si>
  <si>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</si>
  <si>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</si>
  <si>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</si>
  <si>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</si>
  <si>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</si>
  <si>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</si>
  <si>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</si>
  <si>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</si>
  <si>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</si>
  <si>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</si>
  <si>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</si>
  <si>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</si>
  <si>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</si>
  <si>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</si>
  <si>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</si>
  <si>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</si>
  <si>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</si>
  <si>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</si>
  <si>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</si>
  <si>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</si>
  <si>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</si>
  <si>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</si>
  <si>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</si>
  <si>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</si>
  <si>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</si>
  <si>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</si>
  <si>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</si>
  <si>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</si>
  <si>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</si>
  <si>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</si>
  <si>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</si>
  <si>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</si>
  <si>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</si>
  <si>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</si>
  <si>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</si>
  <si>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</si>
  <si>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</si>
  <si>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</si>
  <si>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</si>
  <si>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</si>
  <si>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</si>
  <si>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</si>
  <si>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</si>
  <si>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</si>
  <si>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</si>
  <si>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</si>
  <si>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</si>
  <si>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</si>
  <si>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</si>
  <si>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</si>
  <si>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</si>
  <si>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</si>
  <si>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</si>
  <si>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</si>
  <si>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</si>
  <si>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</si>
  <si>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</si>
  <si>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</si>
  <si>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</si>
  <si>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</si>
  <si>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</si>
  <si>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</si>
  <si>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</si>
  <si>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</si>
  <si>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</si>
  <si>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</si>
  <si>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</si>
  <si>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</si>
  <si>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</si>
  <si>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</si>
  <si>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</si>
  <si>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</si>
  <si>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</si>
  <si>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</si>
  <si>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</si>
  <si>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</si>
  <si>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</si>
  <si>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</si>
  <si>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</si>
  <si>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</si>
  <si>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</si>
  <si>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</si>
  <si>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</si>
  <si>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</si>
  <si>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</si>
  <si>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</si>
  <si>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</si>
  <si>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</si>
  <si>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</si>
  <si>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</si>
  <si>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</si>
  <si>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</si>
  <si>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</si>
  <si>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</si>
  <si>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</si>
  <si>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</si>
  <si>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</si>
  <si>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</si>
  <si>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</si>
  <si>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</si>
  <si>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</si>
  <si>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</si>
  <si>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</si>
  <si>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</si>
  <si>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</si>
  <si>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</si>
  <si>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</si>
  <si>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</si>
  <si>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</si>
  <si>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</si>
  <si>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</si>
  <si>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</si>
  <si>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</si>
  <si>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</si>
  <si>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</si>
  <si>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</si>
  <si>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</si>
  <si>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</si>
  <si>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</si>
  <si>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</si>
  <si>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</si>
  <si>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</si>
  <si>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</si>
  <si>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</si>
  <si>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</si>
  <si>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</si>
  <si>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</si>
  <si>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</si>
  <si>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</si>
  <si>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</si>
  <si>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</si>
  <si>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</si>
  <si>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</si>
  <si>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</si>
  <si>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</si>
  <si>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</si>
  <si>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</si>
  <si>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</si>
  <si>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</si>
  <si>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</si>
  <si>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</si>
  <si>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</si>
  <si>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</si>
  <si>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</si>
  <si>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</si>
  <si>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</si>
  <si>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</si>
  <si>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</si>
  <si>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</si>
  <si>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</si>
  <si>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</si>
  <si>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</si>
  <si>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</si>
  <si>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</si>
  <si>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</si>
  <si>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</si>
  <si>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</si>
  <si>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</si>
  <si>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</si>
  <si>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</si>
  <si>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</si>
  <si>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</si>
  <si>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</si>
  <si>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</si>
  <si>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</si>
  <si>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</si>
  <si>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</si>
  <si>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</si>
  <si>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</si>
  <si>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</si>
  <si>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</si>
  <si>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</si>
  <si>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</si>
  <si>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</si>
  <si>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</si>
  <si>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</si>
  <si>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</si>
  <si>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</si>
  <si>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</si>
  <si>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</si>
  <si>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</si>
  <si>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</si>
  <si>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</si>
  <si>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</si>
  <si>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</si>
  <si>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</si>
  <si>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</si>
  <si>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</si>
  <si>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</si>
  <si>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</si>
  <si>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</si>
  <si>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</si>
  <si>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</si>
  <si>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</si>
  <si>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</si>
  <si>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</si>
  <si>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</si>
  <si>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</si>
  <si>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</si>
  <si>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</si>
  <si>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</si>
  <si>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</si>
  <si>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</si>
  <si>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</si>
  <si>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</si>
  <si>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</si>
  <si>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</si>
  <si>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</si>
  <si>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</si>
  <si>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</si>
  <si>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</si>
  <si>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</si>
  <si>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</si>
  <si>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</si>
  <si>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</si>
  <si>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</si>
  <si>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</si>
  <si>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</si>
  <si>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</si>
  <si>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</si>
  <si>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</si>
  <si>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</si>
  <si>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</si>
  <si>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</si>
  <si>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</si>
  <si>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</si>
  <si>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</si>
  <si>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</si>
  <si>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</si>
  <si>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</si>
  <si>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</si>
  <si>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</si>
  <si>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</si>
  <si>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</si>
  <si>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</si>
  <si>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</si>
  <si>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</si>
  <si>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</si>
  <si>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</si>
  <si>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</si>
  <si>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</si>
  <si>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</si>
  <si>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</si>
  <si>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</si>
  <si>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</si>
  <si>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</si>
  <si>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</si>
  <si>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</si>
  <si>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</si>
  <si>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</si>
  <si>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</si>
  <si>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</si>
  <si>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</si>
  <si>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</si>
  <si>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</si>
  <si>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</si>
  <si>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</si>
  <si>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</si>
  <si>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</si>
  <si>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</si>
  <si>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</si>
  <si>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</si>
  <si>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</si>
  <si>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</si>
  <si>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</si>
  <si>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</si>
  <si>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</si>
  <si>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</si>
  <si>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</si>
  <si>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</si>
  <si>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</si>
  <si>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</si>
  <si>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</si>
  <si>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</si>
  <si>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</si>
  <si>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</si>
  <si>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</si>
  <si>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</si>
  <si>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</si>
  <si>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</si>
  <si>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</si>
  <si>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</si>
  <si>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</si>
  <si>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</si>
  <si>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</si>
  <si>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</si>
  <si>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</si>
  <si>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</si>
  <si>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</si>
  <si>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</si>
  <si>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</si>
  <si>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</si>
  <si>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</si>
  <si>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</si>
  <si>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</si>
  <si>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</si>
  <si>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</si>
  <si>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</si>
  <si>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</si>
  <si>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</si>
  <si>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</si>
  <si>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</si>
  <si>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</si>
  <si>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</si>
  <si>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</si>
  <si>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</si>
  <si>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</si>
  <si>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</si>
  <si>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</si>
  <si>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</si>
  <si>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</si>
  <si>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</si>
  <si>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</si>
  <si>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</si>
  <si>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</si>
  <si>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</si>
  <si>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</si>
  <si>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</si>
  <si>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</si>
  <si>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</si>
  <si>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</si>
  <si>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</si>
  <si>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</si>
  <si>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</si>
  <si>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</si>
  <si>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</si>
  <si>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</si>
  <si>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</si>
  <si>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</si>
  <si>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</si>
  <si>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</si>
  <si>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</si>
  <si>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</si>
  <si>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</si>
  <si>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</si>
  <si>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</si>
  <si>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</si>
  <si>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</si>
  <si>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</si>
  <si>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</si>
  <si>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</si>
  <si>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</si>
  <si>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</si>
  <si>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</si>
  <si>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</si>
  <si>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</si>
  <si>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</si>
  <si>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</si>
  <si>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</si>
  <si>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</si>
  <si>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</si>
  <si>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</si>
  <si>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</si>
  <si>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</si>
  <si>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</si>
  <si>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</si>
  <si>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</si>
  <si>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</si>
  <si>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</si>
  <si>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</si>
  <si>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</si>
  <si>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</si>
  <si>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</si>
  <si>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</si>
  <si>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</si>
  <si>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</si>
  <si>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</si>
  <si>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</si>
  <si>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</si>
  <si>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</si>
  <si>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</si>
  <si>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</si>
  <si>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</si>
  <si>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</si>
  <si>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</si>
  <si>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</si>
  <si>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</si>
  <si>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</si>
  <si>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</si>
  <si>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</si>
  <si>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</si>
  <si>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</si>
  <si>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</si>
  <si>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</si>
  <si>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</si>
  <si>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</si>
  <si>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</si>
  <si>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</si>
  <si>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</si>
  <si>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</si>
  <si>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</si>
  <si>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</si>
  <si>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</si>
  <si>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</si>
  <si>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</si>
  <si>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</si>
  <si>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</si>
  <si>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</si>
  <si>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</si>
  <si>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</si>
  <si>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</si>
  <si>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</si>
  <si>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</si>
  <si>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</si>
  <si>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</si>
  <si>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</si>
  <si>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</si>
  <si>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</si>
  <si>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</si>
  <si>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</si>
  <si>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</si>
  <si>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</si>
  <si>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</si>
  <si>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</si>
  <si>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</si>
  <si>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</si>
  <si>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</si>
  <si>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</si>
  <si>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</si>
  <si>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</si>
  <si>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</si>
  <si>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</si>
  <si>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</si>
  <si>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</si>
  <si>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</si>
  <si>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</si>
  <si>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</si>
  <si>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</si>
  <si>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</si>
  <si>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</si>
  <si>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</si>
  <si>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</si>
  <si>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</si>
  <si>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</si>
  <si>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</si>
  <si>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</si>
  <si>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</si>
  <si>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</si>
  <si>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</si>
  <si>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</si>
  <si>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</si>
  <si>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</si>
  <si>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</si>
  <si>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</si>
  <si>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</si>
  <si>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</si>
  <si>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</si>
  <si>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</si>
  <si>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</si>
  <si>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</si>
  <si>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</si>
  <si>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</si>
  <si>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</si>
  <si>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</si>
  <si>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</si>
  <si>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</si>
  <si>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</si>
  <si>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</si>
  <si>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</si>
  <si>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</si>
  <si>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</si>
  <si>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</si>
  <si>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</si>
  <si>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</si>
  <si>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</si>
  <si>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</si>
  <si>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</si>
  <si>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</si>
  <si>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</si>
  <si>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</si>
  <si>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</si>
  <si>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</si>
  <si>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</si>
  <si>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</si>
  <si>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</si>
  <si>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</si>
  <si>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</si>
  <si>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</si>
  <si>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</si>
  <si>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</si>
  <si>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</si>
  <si>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</si>
  <si>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</si>
  <si>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</si>
  <si>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</si>
  <si>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</si>
  <si>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</si>
  <si>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</si>
  <si>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</si>
  <si>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</si>
  <si>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</si>
  <si>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</si>
  <si>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</si>
  <si>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</si>
  <si>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</si>
  <si>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</si>
  <si>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</si>
  <si>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</si>
  <si>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</si>
  <si>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</si>
  <si>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</si>
  <si>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</si>
  <si>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</si>
  <si>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</si>
  <si>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</si>
  <si>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</si>
  <si>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</si>
  <si>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</si>
  <si>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</si>
  <si>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</si>
  <si>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</si>
  <si>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</si>
  <si>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</si>
  <si>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</si>
  <si>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</si>
  <si>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</si>
  <si>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</si>
  <si>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</si>
  <si>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</si>
  <si>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</si>
  <si>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</si>
  <si>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</si>
  <si>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</si>
  <si>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</si>
  <si>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</si>
  <si>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</si>
  <si>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</si>
  <si>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</si>
  <si>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</si>
  <si>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</si>
  <si>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</si>
  <si>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</si>
  <si>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</si>
  <si>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</si>
  <si>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</si>
  <si>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</si>
  <si>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</si>
  <si>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</si>
  <si>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</si>
  <si>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</si>
  <si>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</si>
  <si>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</si>
  <si>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</si>
  <si>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</si>
  <si>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</si>
  <si>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</si>
  <si>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</si>
  <si>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</si>
  <si>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</si>
  <si>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</si>
  <si>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</si>
  <si>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</si>
  <si>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</si>
  <si>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</si>
  <si>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</si>
  <si>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</si>
  <si>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</si>
  <si>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</si>
  <si>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</si>
  <si>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</si>
  <si>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</si>
  <si>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</si>
  <si>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</si>
  <si>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</si>
  <si>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</si>
  <si>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</si>
  <si>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</si>
  <si>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</si>
  <si>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</si>
  <si>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</si>
  <si>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</si>
  <si>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</si>
  <si>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</si>
  <si>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</si>
  <si>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</si>
  <si>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</si>
  <si>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</si>
  <si>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</si>
  <si>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</si>
  <si>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</si>
  <si>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</si>
  <si>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</si>
  <si>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</si>
  <si>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</si>
  <si>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</si>
  <si>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</si>
  <si>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</si>
  <si>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</si>
  <si>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</si>
  <si>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</si>
  <si>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</si>
  <si>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</si>
  <si>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</si>
  <si>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</si>
  <si>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</si>
  <si>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</si>
  <si>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</si>
  <si>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</si>
  <si>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</si>
  <si>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</si>
  <si>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</si>
  <si>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</si>
  <si>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</si>
  <si>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</si>
  <si>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</si>
  <si>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</si>
  <si>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</si>
  <si>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</si>
  <si>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</si>
  <si>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</si>
  <si>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</si>
  <si>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</si>
  <si>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</si>
  <si>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</si>
  <si>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</si>
  <si>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</si>
  <si>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</si>
  <si>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</si>
  <si>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</si>
  <si>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</si>
  <si>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</si>
  <si>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</si>
  <si>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</si>
  <si>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</si>
  <si>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</si>
  <si>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</si>
  <si>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</si>
  <si>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</si>
  <si>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</si>
  <si>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</si>
  <si>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</si>
  <si>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</si>
  <si>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</si>
  <si>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</si>
  <si>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</si>
  <si>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</si>
  <si>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</si>
  <si>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</si>
  <si>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</si>
  <si>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</si>
  <si>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</si>
  <si>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</si>
  <si>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</si>
  <si>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</si>
  <si>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</si>
  <si>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</si>
  <si>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</si>
  <si>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</si>
  <si>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</si>
  <si>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</si>
  <si>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</si>
  <si>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</si>
  <si>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</si>
  <si>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</si>
  <si>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</si>
  <si>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</si>
  <si>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</si>
  <si>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</si>
  <si>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</si>
  <si>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</si>
  <si>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</si>
  <si>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</si>
  <si>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</si>
  <si>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</si>
  <si>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</si>
  <si>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</si>
  <si>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</si>
  <si>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</si>
  <si>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</si>
  <si>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</si>
  <si>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</si>
  <si>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</si>
  <si>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</si>
  <si>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</si>
  <si>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</si>
  <si>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</si>
  <si>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</si>
  <si>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</si>
  <si>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</si>
  <si>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</si>
  <si>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</si>
  <si>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</si>
  <si>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</si>
  <si>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</si>
  <si>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</si>
  <si>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</si>
  <si>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</si>
  <si>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</si>
  <si>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</si>
  <si>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</si>
  <si>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</si>
  <si>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</si>
  <si>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</si>
  <si>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</si>
  <si>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</si>
  <si>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</si>
  <si>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</si>
  <si>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</si>
  <si>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</si>
  <si>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</si>
  <si>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</si>
  <si>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</si>
  <si>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</si>
  <si>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</si>
  <si>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</si>
  <si>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</si>
  <si>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</si>
  <si>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</si>
  <si>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</si>
  <si>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</si>
  <si>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</si>
  <si>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</si>
  <si>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</si>
  <si>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</si>
  <si>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</si>
  <si>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</si>
  <si>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</si>
  <si>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</si>
  <si>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</si>
  <si>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</si>
  <si>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</si>
  <si>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</si>
  <si>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</si>
  <si>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</si>
  <si>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</si>
  <si>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</si>
  <si>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</si>
  <si>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</si>
  <si>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</si>
  <si>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</si>
  <si>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</si>
  <si>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</si>
  <si>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</si>
  <si>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</si>
  <si>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</si>
  <si>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</si>
  <si>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</si>
  <si>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</si>
  <si>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</si>
  <si>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</si>
  <si>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</si>
  <si>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</si>
  <si>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</si>
  <si>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</si>
  <si>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</si>
  <si>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</si>
  <si>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</si>
  <si>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</si>
  <si>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</si>
  <si>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</si>
  <si>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</si>
  <si>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</si>
  <si>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</si>
  <si>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</si>
  <si>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</si>
  <si>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</si>
  <si>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</si>
  <si>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</si>
  <si>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</si>
  <si>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</si>
  <si>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</si>
  <si>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</si>
  <si>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</si>
  <si>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</si>
  <si>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</si>
  <si>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</si>
  <si>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</si>
  <si>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</si>
  <si>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</si>
  <si>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</si>
  <si>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</si>
  <si>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</si>
  <si>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</si>
  <si>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</si>
  <si>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</si>
  <si>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</si>
  <si>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</si>
  <si>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</si>
  <si>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</si>
  <si>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</si>
  <si>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</si>
  <si>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</si>
  <si>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</si>
  <si>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</si>
  <si>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</si>
  <si>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</si>
  <si>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</si>
  <si>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</si>
  <si>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</si>
  <si>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</si>
  <si>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</si>
  <si>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</si>
  <si>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</si>
  <si>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</si>
  <si>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</si>
  <si>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</si>
  <si>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</si>
  <si>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</si>
  <si>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</si>
  <si>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</si>
  <si>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</si>
  <si>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</si>
  <si>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</si>
  <si>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</si>
  <si>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</si>
  <si>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</si>
  <si>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</si>
  <si>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</si>
  <si>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</si>
  <si>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</si>
  <si>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</si>
  <si>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</si>
  <si>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</si>
  <si>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</si>
  <si>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</si>
  <si>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</si>
  <si>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</si>
  <si>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</si>
  <si>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</si>
  <si>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</si>
  <si>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</si>
  <si>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</si>
  <si>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</si>
  <si>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</si>
  <si>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</si>
  <si>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</si>
  <si>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</si>
  <si>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</si>
  <si>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</si>
  <si>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</si>
  <si>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</si>
  <si>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</si>
  <si>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</si>
  <si>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</si>
  <si>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</si>
  <si>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</si>
  <si>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</si>
  <si>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</si>
  <si>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</si>
  <si>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</si>
  <si>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</si>
  <si>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</si>
  <si>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</si>
  <si>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</si>
  <si>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</si>
  <si>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</si>
  <si>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</si>
  <si>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</si>
  <si>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</si>
  <si>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</si>
  <si>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</si>
  <si>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</si>
  <si>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</si>
  <si>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</si>
  <si>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</si>
  <si>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</si>
  <si>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</si>
  <si>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</si>
  <si>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</si>
  <si>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</si>
  <si>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</si>
  <si>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</si>
  <si>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</si>
  <si>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</si>
  <si>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</si>
  <si>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</si>
  <si>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</si>
  <si>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</si>
  <si>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</si>
  <si>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</si>
  <si>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</si>
  <si>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</si>
  <si>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</si>
  <si>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</si>
  <si>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</si>
  <si>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</si>
  <si>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</si>
  <si>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</si>
  <si>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</si>
  <si>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</si>
  <si>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</si>
  <si>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</si>
  <si>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</si>
  <si>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</si>
  <si>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</si>
  <si>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</si>
  <si>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</si>
  <si>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</si>
  <si>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</si>
  <si>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</si>
  <si>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</si>
  <si>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</si>
  <si>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</si>
  <si>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</si>
  <si>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</si>
  <si>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</si>
  <si>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</si>
  <si>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</si>
  <si>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</si>
  <si>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</si>
  <si>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</si>
  <si>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</si>
  <si>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</si>
  <si>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</si>
  <si>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</si>
  <si>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</si>
  <si>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</si>
  <si>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</si>
  <si>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</si>
  <si>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</si>
  <si>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</si>
  <si>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</si>
  <si>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</si>
  <si>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</si>
  <si>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</si>
  <si>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</si>
  <si>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</si>
  <si>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</si>
  <si>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</si>
  <si>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</si>
  <si>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</si>
  <si>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</si>
  <si>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</si>
  <si>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</si>
  <si>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</si>
  <si>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</si>
  <si>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</si>
  <si>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</si>
  <si>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</si>
  <si>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</si>
  <si>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</si>
  <si>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</si>
  <si>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</si>
  <si>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</si>
  <si>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</si>
  <si>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</si>
  <si>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</si>
  <si>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</si>
  <si>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</si>
  <si>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</si>
  <si>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</si>
  <si>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</si>
  <si>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</si>
  <si>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</si>
  <si>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</si>
  <si>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</si>
  <si>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</si>
  <si>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</si>
  <si>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</si>
  <si>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</si>
  <si>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</si>
  <si>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</si>
  <si>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</si>
  <si>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</si>
  <si>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</si>
  <si>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</si>
  <si>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</si>
  <si>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</si>
  <si>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</si>
  <si>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</si>
  <si>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</si>
  <si>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</si>
  <si>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</si>
  <si>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</si>
  <si>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</si>
  <si>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</si>
  <si>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</si>
  <si>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</si>
  <si>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</si>
  <si>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</si>
  <si>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</si>
  <si>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</si>
  <si>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</si>
  <si>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</si>
  <si>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</si>
  <si>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</si>
  <si>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</si>
  <si>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</si>
  <si>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</si>
  <si>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</si>
  <si>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</si>
  <si>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</si>
  <si>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</si>
  <si>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</si>
  <si>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</si>
  <si>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</si>
  <si>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</si>
  <si>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</si>
  <si>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</si>
  <si>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</si>
  <si>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</si>
  <si>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</si>
  <si>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</si>
  <si>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</si>
  <si>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</si>
  <si>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</si>
  <si>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</si>
  <si>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</si>
  <si>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</si>
  <si>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</si>
  <si>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</si>
  <si>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</si>
  <si>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</si>
  <si>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</si>
  <si>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</si>
  <si>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</si>
  <si>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</si>
  <si>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</si>
  <si>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</si>
  <si>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</si>
  <si>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</si>
  <si>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</si>
  <si>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</si>
  <si>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</si>
  <si>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</si>
  <si>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</si>
  <si>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</si>
  <si>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</si>
  <si>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</si>
  <si>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</si>
  <si>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</si>
  <si>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</si>
  <si>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</si>
  <si>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</si>
  <si>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</si>
  <si>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</si>
  <si>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</si>
  <si>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</si>
  <si>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</si>
  <si>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</si>
  <si>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</si>
  <si>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</si>
  <si>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</si>
  <si>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</si>
  <si>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</si>
  <si>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</si>
  <si>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</si>
  <si>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</si>
  <si>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</si>
  <si>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</si>
  <si>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</si>
  <si>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</si>
  <si>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</si>
  <si>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</si>
  <si>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</si>
  <si>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</si>
  <si>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</si>
  <si>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</si>
  <si>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</si>
  <si>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</si>
  <si>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</si>
  <si>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</si>
  <si>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</si>
  <si>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</si>
  <si>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</si>
  <si>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</si>
  <si>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</si>
  <si>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</si>
  <si>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</si>
  <si>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</si>
  <si>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</si>
  <si>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</si>
  <si>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</si>
  <si>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</si>
  <si>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</si>
  <si>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</si>
  <si>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</si>
  <si>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</si>
  <si>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</si>
  <si>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</si>
  <si>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</si>
  <si>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</si>
  <si>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</si>
  <si>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</si>
  <si>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</si>
  <si>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</si>
  <si>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</si>
  <si>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</si>
  <si>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</si>
  <si>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</si>
  <si>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</si>
  <si>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</si>
  <si>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</si>
  <si>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</si>
  <si>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</si>
  <si>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</si>
  <si>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</si>
  <si>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</si>
  <si>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</si>
  <si>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</si>
  <si>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</si>
  <si>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</si>
  <si>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</si>
  <si>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</si>
  <si>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</si>
  <si>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</si>
  <si>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</si>
  <si>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</si>
  <si>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</si>
  <si>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</si>
  <si>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</si>
  <si>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</si>
  <si>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</si>
  <si>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</si>
  <si>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</si>
  <si>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</si>
  <si>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</si>
  <si>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</si>
  <si>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</si>
  <si>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</si>
  <si>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</si>
  <si>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</si>
  <si>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</si>
  <si>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</si>
  <si>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</si>
  <si>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</si>
  <si>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</si>
  <si>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</si>
  <si>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</si>
  <si>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</si>
  <si>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</si>
  <si>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</si>
  <si>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</si>
  <si>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</si>
  <si>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</si>
  <si>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</si>
  <si>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</si>
  <si>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</si>
  <si>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</si>
  <si>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</si>
  <si>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</si>
  <si>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</si>
  <si>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</si>
  <si>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</si>
  <si>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</si>
  <si>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</si>
  <si>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</si>
  <si>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</si>
  <si>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</si>
  <si>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</si>
  <si>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</si>
  <si>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</si>
  <si>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</si>
  <si>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</si>
  <si>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</si>
  <si>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</si>
  <si>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</si>
  <si>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</si>
  <si>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</si>
  <si>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</si>
  <si>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</si>
  <si>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</si>
  <si>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</si>
  <si>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</si>
  <si>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</si>
  <si>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</si>
  <si>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</si>
  <si>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</si>
  <si>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</si>
  <si>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</si>
  <si>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</si>
  <si>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</si>
  <si>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</si>
  <si>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</si>
  <si>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</si>
  <si>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</si>
  <si>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</si>
  <si>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</si>
  <si>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</si>
  <si>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</si>
  <si>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</si>
  <si>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</si>
  <si>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</si>
  <si>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</si>
  <si>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</si>
  <si>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</si>
  <si>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</si>
  <si>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</si>
  <si>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</si>
  <si>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</si>
  <si>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</si>
  <si>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</si>
  <si>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</si>
  <si>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</si>
  <si>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</si>
  <si>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</si>
  <si>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</si>
  <si>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</si>
  <si>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</si>
  <si>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</si>
  <si>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</si>
  <si>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</si>
  <si>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</si>
  <si>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</si>
  <si>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</si>
  <si>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</si>
  <si>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</si>
  <si>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</si>
  <si>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</si>
  <si>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</si>
  <si>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</si>
  <si>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</si>
  <si>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</si>
  <si>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</si>
  <si>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</si>
  <si>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</si>
  <si>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</si>
  <si>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</si>
  <si>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</si>
  <si>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</si>
  <si>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</si>
  <si>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</si>
  <si>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</si>
  <si>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</si>
  <si>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</si>
  <si>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</si>
  <si>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</si>
  <si>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</si>
  <si>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</si>
  <si>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</si>
  <si>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</si>
  <si>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</si>
  <si>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</si>
  <si>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</si>
  <si>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</si>
  <si>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</si>
  <si>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</si>
  <si>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</si>
  <si>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</si>
  <si>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</si>
  <si>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</si>
  <si>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</si>
  <si>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</si>
  <si>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</si>
  <si>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</si>
  <si>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</si>
  <si>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</si>
  <si>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</si>
  <si>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</si>
  <si>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</si>
  <si>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</si>
  <si>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</si>
  <si>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</si>
  <si>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</si>
  <si>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</si>
  <si>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</si>
  <si>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</si>
  <si>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</si>
  <si>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</si>
  <si>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</si>
  <si>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</si>
  <si>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</si>
  <si>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</si>
  <si>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</si>
  <si>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</si>
  <si>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</si>
  <si>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</si>
  <si>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</si>
  <si>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</si>
  <si>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</si>
  <si>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</si>
  <si>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</si>
  <si>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</si>
  <si>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</si>
  <si>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</si>
  <si>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</si>
  <si>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</si>
  <si>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</si>
  <si>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</si>
  <si>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</si>
  <si>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</si>
  <si>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</si>
  <si>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</si>
  <si>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</si>
  <si>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</si>
  <si>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</si>
  <si>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</si>
  <si>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</si>
  <si>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</si>
  <si>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</si>
  <si>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</si>
  <si>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</si>
  <si>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</si>
  <si>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</si>
  <si>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</si>
  <si>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</si>
  <si>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</si>
  <si>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</si>
  <si>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</si>
  <si>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</si>
  <si>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</si>
  <si>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</si>
  <si>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</si>
  <si>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</si>
  <si>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</si>
  <si>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</si>
  <si>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</si>
  <si>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</si>
  <si>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</si>
  <si>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</si>
  <si>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</si>
  <si>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</si>
  <si>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</si>
  <si>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</si>
  <si>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</si>
  <si>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</si>
  <si>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</si>
  <si>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</si>
  <si>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</si>
  <si>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</si>
  <si>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</si>
  <si>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</si>
  <si>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</si>
  <si>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</si>
  <si>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</si>
  <si>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</si>
  <si>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</si>
  <si>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</si>
  <si>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</si>
  <si>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</si>
  <si>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</si>
  <si>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</si>
  <si>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</si>
  <si>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</si>
  <si>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</si>
  <si>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</si>
  <si>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</si>
  <si>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</si>
  <si>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</si>
  <si>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</si>
  <si>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</si>
  <si>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</si>
  <si>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</si>
  <si>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</si>
  <si>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</si>
  <si>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</si>
  <si>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</si>
  <si>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</si>
  <si>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</si>
  <si>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</si>
  <si>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</si>
  <si>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</si>
  <si>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</si>
  <si>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</si>
  <si>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</si>
  <si>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</si>
  <si>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</si>
  <si>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</si>
  <si>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</si>
  <si>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</si>
  <si>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</si>
  <si>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</si>
  <si>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</si>
  <si>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</si>
  <si>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</si>
  <si>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</si>
  <si>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</si>
  <si>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</si>
  <si>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</si>
  <si>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</si>
  <si>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</si>
  <si>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</si>
  <si>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</si>
  <si>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</si>
  <si>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</si>
  <si>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</si>
  <si>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</si>
  <si>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</si>
  <si>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</si>
  <si>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</si>
  <si>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</si>
  <si>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</si>
  <si>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</si>
  <si>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</si>
  <si>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</si>
  <si>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</si>
  <si>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</si>
  <si>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</si>
  <si>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</si>
  <si>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</si>
  <si>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</si>
  <si>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</si>
  <si>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</si>
  <si>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</si>
  <si>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</si>
  <si>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</si>
  <si>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</si>
  <si>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</si>
  <si>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</si>
  <si>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</si>
  <si>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</si>
  <si>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</si>
  <si>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</si>
  <si>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</si>
  <si>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</si>
  <si>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</si>
  <si>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</si>
  <si>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</si>
  <si>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</si>
  <si>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</si>
  <si>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</si>
  <si>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</si>
  <si>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</si>
  <si>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</si>
  <si>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</si>
  <si>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</si>
  <si>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</si>
  <si>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</si>
  <si>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</si>
  <si>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</si>
  <si>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</si>
  <si>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</si>
  <si>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</si>
  <si>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</si>
  <si>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</si>
  <si>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</si>
  <si>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</si>
  <si>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</si>
  <si>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</si>
  <si>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</si>
  <si>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</si>
  <si>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</si>
  <si>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</si>
  <si>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</si>
  <si>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</si>
  <si>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</si>
  <si>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</si>
  <si>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</si>
  <si>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</si>
  <si>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</si>
  <si>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</si>
  <si>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</si>
  <si>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</si>
  <si>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</si>
  <si>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</si>
  <si>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</si>
  <si>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</si>
  <si>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</si>
  <si>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</si>
  <si>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</si>
  <si>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</si>
  <si>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</si>
  <si>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</si>
  <si>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</si>
  <si>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</si>
  <si>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</si>
  <si>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</si>
  <si>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</si>
  <si>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</si>
  <si>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</si>
  <si>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</si>
  <si>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</si>
  <si>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</si>
  <si>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</si>
  <si>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</si>
  <si>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</si>
  <si>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</si>
  <si>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</si>
  <si>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</si>
  <si>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</si>
  <si>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</si>
  <si>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</si>
  <si>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</si>
  <si>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</si>
  <si>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</si>
  <si>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</si>
  <si>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</si>
  <si>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</si>
  <si>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</si>
  <si>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</si>
  <si>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</si>
  <si>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</si>
  <si>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</si>
  <si>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</si>
  <si>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</si>
  <si>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</si>
  <si>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</si>
  <si>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</si>
  <si>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</si>
  <si>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</si>
  <si>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</si>
  <si>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</si>
  <si>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</si>
  <si>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</si>
  <si>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</si>
  <si>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</si>
  <si>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</si>
  <si>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</si>
  <si>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</si>
  <si>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</si>
  <si>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</si>
  <si>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</si>
  <si>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</si>
  <si>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</si>
  <si>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</si>
  <si>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</si>
  <si>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</si>
  <si>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</si>
  <si>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</si>
  <si>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</si>
  <si>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</si>
  <si>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</si>
  <si>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</si>
  <si>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</si>
  <si>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</si>
  <si>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</si>
  <si>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</si>
  <si>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</si>
  <si>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</si>
  <si>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</si>
  <si>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</si>
  <si>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</si>
  <si>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</si>
  <si>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</si>
  <si>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</si>
  <si>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</si>
  <si>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</si>
  <si>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</si>
  <si>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</si>
  <si>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</si>
  <si>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</si>
  <si>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</si>
  <si>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</si>
  <si>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</si>
  <si>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</si>
  <si>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</si>
  <si>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</si>
  <si>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</si>
  <si>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</si>
  <si>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</si>
  <si>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</si>
  <si>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</si>
  <si>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</si>
  <si>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</si>
  <si>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</si>
  <si>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</si>
  <si>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</si>
  <si>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</si>
  <si>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</si>
  <si>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</si>
  <si>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</si>
  <si>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</si>
  <si>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</si>
  <si>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</si>
  <si>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</si>
  <si>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</si>
  <si>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</si>
  <si>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</si>
  <si>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</si>
  <si>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</si>
  <si>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</si>
  <si>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</si>
  <si>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</si>
  <si>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</si>
  <si>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</si>
  <si>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</si>
  <si>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</si>
  <si>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</si>
  <si>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</si>
  <si>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</si>
  <si>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</si>
  <si>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</si>
  <si>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</si>
  <si>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</si>
  <si>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</si>
  <si>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</si>
  <si>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</si>
  <si>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</si>
  <si>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</si>
  <si>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</si>
  <si>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</si>
  <si>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</si>
  <si>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</si>
  <si>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</si>
  <si>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</si>
  <si>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</si>
  <si>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</si>
  <si>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</si>
  <si>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</si>
  <si>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</si>
  <si>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</si>
  <si>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</si>
  <si>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</si>
  <si>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</si>
  <si>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</si>
  <si>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</si>
  <si>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</si>
  <si>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</si>
  <si>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</si>
  <si>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</si>
  <si>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</si>
  <si>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</si>
  <si>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</si>
  <si>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</si>
  <si>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</si>
  <si>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</si>
  <si>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</si>
  <si>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</si>
  <si>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</si>
  <si>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</si>
  <si>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</si>
  <si>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</si>
  <si>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</si>
  <si>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</si>
  <si>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</si>
  <si>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</si>
  <si>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</si>
  <si>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</si>
  <si>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</si>
  <si>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</si>
  <si>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</si>
  <si>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</si>
  <si>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</si>
  <si>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</si>
  <si>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</si>
  <si>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</si>
  <si>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</si>
  <si>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</si>
  <si>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</si>
  <si>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</si>
  <si>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</si>
  <si>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</si>
  <si>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</si>
  <si>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</si>
  <si>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</si>
  <si>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</si>
  <si>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</si>
  <si>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</si>
  <si>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</si>
  <si>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</si>
  <si>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</si>
  <si>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</si>
  <si>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</si>
  <si>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</si>
  <si>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</si>
  <si>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</si>
  <si>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</si>
  <si>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</si>
  <si>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</si>
  <si>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</si>
  <si>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</si>
  <si>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</si>
  <si>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</si>
  <si>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</si>
  <si>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</si>
  <si>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</si>
  <si>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</si>
  <si>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</si>
  <si>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</si>
  <si>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</si>
  <si>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</si>
  <si>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</si>
  <si>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</si>
  <si>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</si>
  <si>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</si>
  <si>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</si>
  <si>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</si>
  <si>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</si>
  <si>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</si>
  <si>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</si>
  <si>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</si>
  <si>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</si>
  <si>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</si>
  <si>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</si>
  <si>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</si>
  <si>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</si>
  <si>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</si>
  <si>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</si>
  <si>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</si>
  <si>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</si>
  <si>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</si>
  <si>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</si>
  <si>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</si>
  <si>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</si>
  <si>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</si>
  <si>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</si>
  <si>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</si>
  <si>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</si>
  <si>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</si>
  <si>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</si>
  <si>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</si>
  <si>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</si>
  <si>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</si>
  <si>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</si>
  <si>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</si>
  <si>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</si>
  <si>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</si>
  <si>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</si>
  <si>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</si>
  <si>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</si>
  <si>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</si>
  <si>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</si>
  <si>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</si>
  <si>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</si>
  <si>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</si>
  <si>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</si>
  <si>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</si>
  <si>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</si>
  <si>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</si>
  <si>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</si>
  <si>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</si>
  <si>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</si>
  <si>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</si>
  <si>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</si>
  <si>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</si>
  <si>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</si>
  <si>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</si>
  <si>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</si>
  <si>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</si>
  <si>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</si>
  <si>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</si>
  <si>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</si>
  <si>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</si>
  <si>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</si>
  <si>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</si>
  <si>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</si>
  <si>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</si>
  <si>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</si>
  <si>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</si>
  <si>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</si>
  <si>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</si>
  <si>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</si>
  <si>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</si>
  <si>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</si>
  <si>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</si>
  <si>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</si>
  <si>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</si>
  <si>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</si>
  <si>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</si>
  <si>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</si>
  <si>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</si>
  <si>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</si>
  <si>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</si>
  <si>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</si>
  <si>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</si>
  <si>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</si>
  <si>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</si>
  <si>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</si>
  <si>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</si>
  <si>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</si>
  <si>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</si>
  <si>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</si>
  <si>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</si>
  <si>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</si>
  <si>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</si>
  <si>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</si>
  <si>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</si>
  <si>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</si>
  <si>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</si>
  <si>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</si>
  <si>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</si>
  <si>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</si>
  <si>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</si>
  <si>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</si>
  <si>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</si>
  <si>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</si>
  <si>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</si>
  <si>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</si>
  <si>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</si>
  <si>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</si>
  <si>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</si>
  <si>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</si>
  <si>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</si>
  <si>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</si>
  <si>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</si>
  <si>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</si>
  <si>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</si>
  <si>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</si>
  <si>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</si>
  <si>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</si>
  <si>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</si>
  <si>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</si>
  <si>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</si>
  <si>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</si>
  <si>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</si>
  <si>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</si>
  <si>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</si>
  <si>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</si>
  <si>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</si>
  <si>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</si>
  <si>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</si>
  <si>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</si>
  <si>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</si>
  <si>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</si>
  <si>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</si>
  <si>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</si>
  <si>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</si>
  <si>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</si>
  <si>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</si>
  <si>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</si>
  <si>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</si>
  <si>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</si>
  <si>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</si>
  <si>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</si>
  <si>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</si>
  <si>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</si>
  <si>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</si>
  <si>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</si>
  <si>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</si>
  <si>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</si>
  <si>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</si>
  <si>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</si>
  <si>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</si>
  <si>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</si>
  <si>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</si>
  <si>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</si>
  <si>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</si>
  <si>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</si>
  <si>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</si>
  <si>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</si>
  <si>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</si>
  <si>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</si>
  <si>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</si>
  <si>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</si>
  <si>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</si>
  <si>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</si>
  <si>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</si>
  <si>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</si>
  <si>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</si>
  <si>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</si>
  <si>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</si>
  <si>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</si>
  <si>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</si>
  <si>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</si>
  <si>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</si>
  <si>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</si>
  <si>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</si>
  <si>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</si>
  <si>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</si>
  <si>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</si>
  <si>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</si>
  <si>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</si>
  <si>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</si>
  <si>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</si>
  <si>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</si>
  <si>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</si>
  <si>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</si>
  <si>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</si>
  <si>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</si>
  <si>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</si>
  <si>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</si>
  <si>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</si>
  <si>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</si>
  <si>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</si>
  <si>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</si>
  <si>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</si>
  <si>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</si>
  <si>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</si>
  <si>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</si>
  <si>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</si>
  <si>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</si>
  <si>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</si>
  <si>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</si>
  <si>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</si>
  <si>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</si>
  <si>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</si>
  <si>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</si>
  <si>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</si>
  <si>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</si>
  <si>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</si>
  <si>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</si>
  <si>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</si>
  <si>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</si>
  <si>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</si>
  <si>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</si>
  <si>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</si>
  <si>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</si>
  <si>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</si>
  <si>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</si>
  <si>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</si>
  <si>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</si>
  <si>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</si>
  <si>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</si>
  <si>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</si>
  <si>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</si>
  <si>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</si>
  <si>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</si>
  <si>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</si>
  <si>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</si>
  <si>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</si>
  <si>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</si>
  <si>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</si>
  <si>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</si>
  <si>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</si>
  <si>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</si>
  <si>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</si>
  <si>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</si>
  <si>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</si>
  <si>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</si>
  <si>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</si>
  <si>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</si>
  <si>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</si>
  <si>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</si>
  <si>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</si>
  <si>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</si>
  <si>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</si>
  <si>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</si>
  <si>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</si>
  <si>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</si>
  <si>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</si>
  <si>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</si>
  <si>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</si>
  <si>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</si>
  <si>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</si>
  <si>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</si>
  <si>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</si>
  <si>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</si>
  <si>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</si>
  <si>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</si>
  <si>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</si>
  <si>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</si>
  <si>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</si>
  <si>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</si>
  <si>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</si>
  <si>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</si>
  <si>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</si>
  <si>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</si>
  <si>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</si>
  <si>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</si>
  <si>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</si>
  <si>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</si>
  <si>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</si>
  <si>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</si>
  <si>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</si>
  <si>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</si>
  <si>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</si>
  <si>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</si>
  <si>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</si>
  <si>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</si>
  <si>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</si>
  <si>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</si>
  <si>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</si>
  <si>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</si>
  <si>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</si>
  <si>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</si>
  <si>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</si>
  <si>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</si>
  <si>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</si>
  <si>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</si>
  <si>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</si>
  <si>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</si>
  <si>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</si>
  <si>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</si>
  <si>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</si>
  <si>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</si>
  <si>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</si>
  <si>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</si>
  <si>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</si>
  <si>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</si>
  <si>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</si>
  <si>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</si>
  <si>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</si>
  <si>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</si>
  <si>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</si>
  <si>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</si>
  <si>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</si>
  <si>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</si>
  <si>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</si>
  <si>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</si>
  <si>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</si>
  <si>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</si>
  <si>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</si>
  <si>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</si>
  <si>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</si>
  <si>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</si>
  <si>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</si>
  <si>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</si>
  <si>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</si>
  <si>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</si>
  <si>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</si>
  <si>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</si>
  <si>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</si>
  <si>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</si>
  <si>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</si>
  <si>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</si>
  <si>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</si>
  <si>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</si>
  <si>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</si>
  <si>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</si>
  <si>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</si>
  <si>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</si>
  <si>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</si>
  <si>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</si>
  <si>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</si>
  <si>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</si>
  <si>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</si>
  <si>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</si>
  <si>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</si>
  <si>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</si>
  <si>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</si>
  <si>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</si>
  <si>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</si>
  <si>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</si>
  <si>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</si>
  <si>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</si>
  <si>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</si>
  <si>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</si>
  <si>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</si>
  <si>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</si>
  <si>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</si>
  <si>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</si>
  <si>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</si>
  <si>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</si>
  <si>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</si>
  <si>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</si>
  <si>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</si>
  <si>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</si>
  <si>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</si>
  <si>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</si>
  <si>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</si>
  <si>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</si>
  <si>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</si>
  <si>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</si>
  <si>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</si>
  <si>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</si>
  <si>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</si>
  <si>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</si>
  <si>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</si>
  <si>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</si>
  <si>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</si>
  <si>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</si>
  <si>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</si>
  <si>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</si>
  <si>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</si>
  <si>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</si>
  <si>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</si>
  <si>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</si>
  <si>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</si>
  <si>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</si>
  <si>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</si>
  <si>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</si>
  <si>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</si>
  <si>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</si>
  <si>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</si>
  <si>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</si>
  <si>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</si>
  <si>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</si>
  <si>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</si>
  <si>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</si>
  <si>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</si>
  <si>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</si>
  <si>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</si>
  <si>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</si>
  <si>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</si>
  <si>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</si>
  <si>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</si>
  <si>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</si>
  <si>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</si>
  <si>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</si>
  <si>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</si>
  <si>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</si>
  <si>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</si>
  <si>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</si>
  <si>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</si>
  <si>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</si>
  <si>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</si>
  <si>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</si>
  <si>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</si>
  <si>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</si>
  <si>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</si>
  <si>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</si>
  <si>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</si>
  <si>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</si>
  <si>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</si>
  <si>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</si>
  <si>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</si>
  <si>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</si>
  <si>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</si>
  <si>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</si>
  <si>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</si>
  <si>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</si>
  <si>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</si>
  <si>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</si>
  <si>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</si>
  <si>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</si>
  <si>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</si>
  <si>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</si>
  <si>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</si>
  <si>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</si>
  <si>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</si>
  <si>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</si>
  <si>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</si>
  <si>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</si>
  <si>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</si>
  <si>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</si>
  <si>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</si>
  <si>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</si>
  <si>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</si>
  <si>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</si>
  <si>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</si>
  <si>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</si>
  <si>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</si>
  <si>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</si>
  <si>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</si>
  <si>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</si>
  <si>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</si>
  <si>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</si>
  <si>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</si>
  <si>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</si>
  <si>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</si>
  <si>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</si>
  <si>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</si>
  <si>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</si>
  <si>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</si>
  <si>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</si>
  <si>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</si>
  <si>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</si>
  <si>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</si>
  <si>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</si>
  <si>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</si>
  <si>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</si>
  <si>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</si>
  <si>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</si>
  <si>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</si>
  <si>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</si>
  <si>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</si>
  <si>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</si>
  <si>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</si>
  <si>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</si>
  <si>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</si>
  <si>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</si>
  <si>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</si>
  <si>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</si>
  <si>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</si>
  <si>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</si>
  <si>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</si>
  <si>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</si>
  <si>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</si>
  <si>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</si>
  <si>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</si>
  <si>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</si>
  <si>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</si>
  <si>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</si>
  <si>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</si>
  <si>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</si>
  <si>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</si>
  <si>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</si>
  <si>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</si>
  <si>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</si>
  <si>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</si>
  <si>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</si>
  <si>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</si>
  <si>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</si>
  <si>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</si>
  <si>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</si>
  <si>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</si>
  <si>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</si>
  <si>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</si>
  <si>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</si>
  <si>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</si>
  <si>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</si>
  <si>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</si>
  <si>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</si>
  <si>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</si>
  <si>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</si>
  <si>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</si>
  <si>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</si>
  <si>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</si>
  <si>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</si>
  <si>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</si>
  <si>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</si>
  <si>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</si>
  <si>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</si>
  <si>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</si>
  <si>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</si>
  <si>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</si>
  <si>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</si>
  <si>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</si>
  <si>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</si>
  <si>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</si>
  <si>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</si>
  <si>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</si>
  <si>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</si>
  <si>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</si>
  <si>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</si>
  <si>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</si>
  <si>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</si>
  <si>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</si>
  <si>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</si>
  <si>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</si>
  <si>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</si>
  <si>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</si>
  <si>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</si>
  <si>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</si>
  <si>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</si>
  <si>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</si>
  <si>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</si>
  <si>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</si>
  <si>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</si>
  <si>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</si>
  <si>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</si>
  <si>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</si>
  <si>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</si>
  <si>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</si>
  <si>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</si>
  <si>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</si>
  <si>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</si>
  <si>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</si>
  <si>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</si>
  <si>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</si>
  <si>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</si>
  <si>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</si>
  <si>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</si>
  <si>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</si>
  <si>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</si>
  <si>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</si>
  <si>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</si>
  <si>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</si>
  <si>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</si>
  <si>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</si>
  <si>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</si>
  <si>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</si>
  <si>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</si>
  <si>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</si>
  <si>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</si>
  <si>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</si>
  <si>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</si>
  <si>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</si>
  <si>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</si>
  <si>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</si>
  <si>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</si>
  <si>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</si>
  <si>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</si>
  <si>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</si>
  <si>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</si>
  <si>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</si>
  <si>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</si>
  <si>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</si>
  <si>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</si>
  <si>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</si>
  <si>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</si>
  <si>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</si>
  <si>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</si>
  <si>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</si>
  <si>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</si>
  <si>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</si>
  <si>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</si>
  <si>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</si>
  <si>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</si>
  <si>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</si>
  <si>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</si>
  <si>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</si>
  <si>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</si>
  <si>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</si>
  <si>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</si>
  <si>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</si>
  <si>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</si>
  <si>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</si>
  <si>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</si>
  <si>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</si>
  <si>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</si>
  <si>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</si>
  <si>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</si>
  <si>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</si>
  <si>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</si>
  <si>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</si>
  <si>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</si>
  <si>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</si>
  <si>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</si>
  <si>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</si>
  <si>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</si>
  <si>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</si>
  <si>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</si>
  <si>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</si>
  <si>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</si>
  <si>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</si>
  <si>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</si>
  <si>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</si>
  <si>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</si>
  <si>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</si>
  <si>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</si>
  <si>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</si>
  <si>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</si>
  <si>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</si>
  <si>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</si>
  <si>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</si>
  <si>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</si>
  <si>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</si>
  <si>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</si>
  <si>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</si>
  <si>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</si>
  <si>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</si>
  <si>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</si>
  <si>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</si>
  <si>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</si>
  <si>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</si>
  <si>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</si>
  <si>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</si>
  <si>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</si>
  <si>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</si>
  <si>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</si>
  <si>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</si>
  <si>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</si>
  <si>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</si>
  <si>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</si>
  <si>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</si>
  <si>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</si>
  <si>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</si>
  <si>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</si>
  <si>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</si>
  <si>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</si>
  <si>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</si>
  <si>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</si>
  <si>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</si>
  <si>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</si>
  <si>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</si>
  <si>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</si>
  <si>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</si>
  <si>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</si>
  <si>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</si>
  <si>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</si>
  <si>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</si>
  <si>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</si>
  <si>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</si>
  <si>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</si>
  <si>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</si>
  <si>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</si>
  <si>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</si>
  <si>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</si>
  <si>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</si>
  <si>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</si>
  <si>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</si>
  <si>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</si>
  <si>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</si>
  <si>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</si>
  <si>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</si>
  <si>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</si>
  <si>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</si>
  <si>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</si>
  <si>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</si>
  <si>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</si>
  <si>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</si>
  <si>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</si>
  <si>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</si>
  <si>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</si>
  <si>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</si>
  <si>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</si>
  <si>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</si>
  <si>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</si>
  <si>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</si>
  <si>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</si>
  <si>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</si>
  <si>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</si>
  <si>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</si>
  <si>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</si>
  <si>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</si>
  <si>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</si>
  <si>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</si>
  <si>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</si>
  <si>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</si>
  <si>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</si>
  <si>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</si>
  <si>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</si>
  <si>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</si>
  <si>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</si>
  <si>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</si>
  <si>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</si>
  <si>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</si>
  <si>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</si>
  <si>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</si>
  <si>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</si>
  <si>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</si>
  <si>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</si>
  <si>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</si>
  <si>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</si>
  <si>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</si>
  <si>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</si>
  <si>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</si>
  <si>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</si>
  <si>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</si>
  <si>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</si>
  <si>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</si>
  <si>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</si>
  <si>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</si>
  <si>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</si>
  <si>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</si>
  <si>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</si>
  <si>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</si>
  <si>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</si>
  <si>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</si>
  <si>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</si>
  <si>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</si>
  <si>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</si>
  <si>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</si>
  <si>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</si>
  <si>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</si>
  <si>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</si>
  <si>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</si>
  <si>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</si>
  <si>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</si>
  <si>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</si>
  <si>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</si>
  <si>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</si>
  <si>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</si>
  <si>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</si>
  <si>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</si>
  <si>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</si>
  <si>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</si>
  <si>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</si>
  <si>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</si>
  <si>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</si>
  <si>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</si>
  <si>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</si>
  <si>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</si>
  <si>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</si>
  <si>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</si>
  <si>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</si>
  <si>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</si>
  <si>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</si>
  <si>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</si>
  <si>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</si>
  <si>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</si>
  <si>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</si>
  <si>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</si>
  <si>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</si>
  <si>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</si>
  <si>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</si>
  <si>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</si>
  <si>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</si>
  <si>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</si>
  <si>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</si>
  <si>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</si>
  <si>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</si>
  <si>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</si>
  <si>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</si>
  <si>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</si>
  <si>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</si>
  <si>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</si>
  <si>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</si>
  <si>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</si>
  <si>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</si>
  <si>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</si>
  <si>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</si>
  <si>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</si>
  <si>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</si>
  <si>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</si>
  <si>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</si>
  <si>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</si>
  <si>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</si>
  <si>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</si>
  <si>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</si>
  <si>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</si>
  <si>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</si>
  <si>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</si>
  <si>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</si>
  <si>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</si>
  <si>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</si>
  <si>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</si>
  <si>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</si>
  <si>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</si>
  <si>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</si>
  <si>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</si>
  <si>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</si>
  <si>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</si>
  <si>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</si>
  <si>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</si>
  <si>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</si>
  <si>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</si>
  <si>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</si>
  <si>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</si>
  <si>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</si>
  <si>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</si>
  <si>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</si>
  <si>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</si>
  <si>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</si>
  <si>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</si>
  <si>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</si>
  <si>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</si>
  <si>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</si>
  <si>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</si>
  <si>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</si>
  <si>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</si>
  <si>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</si>
  <si>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</si>
  <si>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</si>
  <si>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</si>
  <si>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</si>
  <si>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</si>
  <si>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</si>
  <si>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</si>
  <si>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</si>
  <si>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</si>
  <si>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</si>
  <si>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</si>
  <si>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</si>
  <si>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</si>
  <si>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</si>
  <si>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</si>
  <si>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</si>
  <si>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</si>
  <si>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</si>
  <si>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</si>
  <si>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</si>
  <si>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</si>
  <si>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</si>
  <si>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</si>
  <si>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</si>
  <si>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</si>
  <si>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</si>
  <si>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</si>
  <si>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</si>
  <si>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</si>
  <si>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</si>
  <si>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</si>
  <si>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</si>
  <si>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</si>
  <si>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</si>
  <si>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</si>
  <si>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</si>
  <si>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</si>
  <si>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</si>
  <si>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</si>
  <si>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</si>
  <si>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</si>
  <si>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</si>
  <si>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</si>
  <si>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</si>
  <si>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</si>
  <si>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</si>
  <si>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</si>
  <si>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</si>
  <si>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</si>
  <si>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</si>
  <si>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</si>
  <si>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</si>
  <si>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</si>
  <si>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</si>
  <si>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</si>
  <si>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</si>
  <si>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</si>
  <si>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</si>
  <si>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</si>
  <si>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</si>
  <si>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</si>
  <si>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</si>
  <si>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</si>
  <si>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</si>
  <si>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</si>
  <si>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</si>
  <si>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</si>
  <si>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</si>
  <si>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</si>
  <si>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</si>
  <si>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</si>
  <si>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</si>
  <si>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</si>
  <si>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</si>
  <si>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</si>
  <si>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</si>
  <si>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</si>
  <si>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</si>
  <si>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</si>
  <si>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</si>
  <si>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</si>
  <si>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</si>
  <si>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</si>
  <si>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</si>
  <si>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</si>
  <si>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</si>
  <si>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</si>
  <si>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</si>
  <si>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</si>
  <si>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</si>
  <si>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</si>
  <si>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</si>
  <si>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</si>
  <si>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</si>
  <si>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</si>
  <si>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</si>
  <si>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</si>
  <si>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</si>
  <si>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</si>
  <si>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</si>
  <si>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</si>
  <si>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</si>
  <si>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</si>
  <si>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</si>
  <si>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</si>
  <si>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</si>
  <si>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</si>
  <si>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</si>
  <si>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</si>
  <si>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</si>
  <si>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</si>
  <si>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</si>
  <si>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</si>
  <si>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</si>
  <si>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</si>
  <si>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</si>
  <si>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</si>
  <si>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</si>
  <si>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</si>
  <si>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</si>
  <si>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</si>
  <si>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</si>
  <si>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</si>
  <si>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</si>
  <si>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</si>
  <si>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</si>
  <si>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</si>
  <si>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</si>
  <si>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</si>
  <si>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</si>
  <si>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</si>
  <si>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</si>
  <si>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</si>
  <si>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</si>
  <si>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</si>
  <si>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</si>
  <si>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</si>
  <si>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</si>
  <si>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</si>
  <si>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</si>
  <si>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</si>
  <si>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</si>
  <si>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</si>
  <si>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</si>
  <si>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</si>
  <si>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</si>
  <si>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</si>
  <si>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</si>
  <si>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</si>
  <si>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</si>
  <si>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</si>
  <si>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</si>
  <si>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</si>
  <si>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</si>
  <si>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</si>
  <si>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</si>
  <si>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</si>
  <si>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</si>
  <si>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</si>
  <si>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</si>
  <si>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</si>
  <si>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</si>
  <si>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</si>
  <si>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</si>
  <si>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</si>
  <si>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</si>
  <si>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</si>
  <si>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</si>
  <si>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</si>
  <si>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</si>
  <si>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</si>
  <si>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</si>
  <si>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</si>
  <si>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</si>
  <si>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</si>
  <si>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</si>
  <si>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</si>
  <si>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</si>
  <si>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</si>
  <si>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</si>
  <si>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</si>
  <si>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</si>
  <si>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</si>
  <si>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</si>
  <si>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</si>
  <si>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</si>
  <si>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</si>
  <si>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</si>
  <si>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</si>
  <si>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</si>
  <si>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</si>
  <si>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</si>
  <si>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</si>
  <si>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</si>
  <si>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</si>
  <si>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</si>
  <si>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</si>
  <si>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</si>
  <si>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</si>
  <si>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</si>
  <si>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</si>
  <si>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</si>
  <si>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</si>
  <si>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</si>
  <si>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</si>
  <si>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</si>
  <si>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</si>
  <si>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</si>
  <si>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</si>
  <si>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</si>
  <si>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</si>
  <si>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</si>
  <si>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</si>
  <si>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</si>
  <si>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</si>
  <si>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</si>
  <si>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</si>
  <si>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</si>
  <si>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</si>
  <si>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</si>
  <si>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</si>
  <si>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</si>
  <si>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</si>
  <si>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</si>
  <si>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</si>
  <si>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</si>
  <si>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</si>
  <si>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</si>
  <si>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</si>
  <si>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</si>
  <si>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</si>
  <si>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</si>
  <si>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</si>
  <si>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</si>
  <si>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</si>
  <si>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</si>
  <si>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</si>
  <si>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</si>
  <si>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</si>
  <si>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</si>
  <si>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</si>
  <si>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</si>
  <si>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</si>
  <si>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</si>
  <si>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</si>
  <si>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</si>
  <si>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</si>
  <si>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</si>
  <si>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</si>
  <si>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</si>
  <si>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</si>
  <si>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</si>
  <si>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</si>
  <si>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</si>
  <si>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</si>
  <si>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</si>
  <si>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</si>
  <si>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</si>
  <si>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</si>
  <si>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</si>
  <si>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</si>
  <si>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</si>
  <si>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</si>
  <si>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</si>
  <si>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</si>
  <si>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</si>
  <si>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</si>
  <si>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</si>
  <si>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</si>
  <si>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</si>
  <si>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</si>
  <si>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</si>
  <si>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</si>
  <si>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</si>
  <si>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</si>
  <si>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</si>
  <si>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</si>
  <si>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</si>
  <si>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</si>
  <si>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</si>
  <si>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</si>
  <si>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</si>
  <si>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</si>
  <si>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</si>
  <si>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</si>
  <si>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</si>
  <si>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</si>
  <si>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</si>
  <si>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</si>
  <si>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</si>
  <si>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</si>
  <si>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</si>
  <si>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</si>
  <si>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</si>
  <si>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</si>
  <si>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</si>
  <si>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</si>
  <si>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</si>
  <si>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</si>
  <si>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</si>
  <si>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</si>
  <si>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</si>
  <si>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</si>
  <si>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</si>
  <si>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</si>
  <si>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</si>
  <si>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</si>
  <si>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</si>
  <si>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</si>
  <si>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</si>
  <si>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</si>
  <si>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</si>
  <si>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</si>
  <si>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</si>
  <si>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</si>
  <si>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</si>
  <si>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</si>
  <si>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</si>
  <si>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</si>
  <si>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</si>
  <si>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</si>
  <si>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</si>
  <si>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</si>
  <si>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</si>
  <si>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</si>
  <si>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</si>
  <si>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</si>
  <si>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</si>
  <si>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</si>
  <si>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</si>
  <si>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</si>
  <si>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</si>
  <si>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</si>
  <si>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</si>
  <si>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</si>
  <si>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</si>
  <si>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</si>
  <si>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</si>
  <si>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</si>
  <si>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</si>
  <si>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</si>
  <si>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</si>
  <si>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</si>
  <si>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</si>
  <si>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</si>
  <si>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</si>
  <si>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</si>
  <si>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</si>
  <si>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</si>
  <si>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</si>
  <si>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</si>
  <si>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</si>
  <si>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</si>
  <si>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</si>
  <si>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</si>
  <si>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</si>
  <si>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</si>
  <si>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</si>
  <si>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</si>
  <si>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</si>
  <si>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</si>
  <si>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</si>
  <si>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</si>
  <si>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</si>
  <si>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</si>
  <si>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</si>
  <si>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</si>
  <si>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</si>
  <si>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</si>
  <si>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</si>
  <si>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</si>
  <si>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</si>
  <si>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</si>
  <si>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</si>
  <si>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</si>
  <si>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</si>
  <si>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</si>
  <si>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</si>
  <si>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</si>
  <si>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</si>
  <si>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</si>
  <si>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</si>
  <si>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</si>
  <si>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</si>
  <si>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</si>
  <si>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</si>
  <si>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</si>
  <si>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</si>
  <si>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</si>
  <si>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</si>
  <si>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</si>
  <si>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</si>
  <si>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</si>
  <si>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</si>
  <si>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</si>
  <si>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</si>
  <si>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</si>
  <si>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</si>
  <si>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</si>
  <si>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</si>
  <si>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</si>
  <si>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</si>
  <si>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</si>
  <si>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</si>
  <si>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</si>
  <si>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</si>
  <si>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</si>
  <si>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</si>
  <si>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</si>
  <si>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</si>
  <si>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</si>
  <si>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</si>
  <si>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</si>
  <si>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</si>
  <si>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</si>
  <si>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</si>
  <si>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</si>
  <si>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</si>
  <si>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</si>
  <si>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</si>
  <si>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</si>
  <si>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</si>
  <si>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</si>
  <si>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</si>
  <si>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</si>
  <si>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</si>
  <si>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</si>
  <si>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</si>
  <si>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</si>
  <si>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</si>
  <si>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</si>
  <si>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</si>
  <si>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</si>
  <si>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</si>
  <si>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</si>
  <si>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</si>
  <si>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</si>
  <si>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</si>
  <si>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</si>
  <si>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</si>
  <si>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</si>
  <si>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</si>
  <si>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</si>
  <si>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</si>
  <si>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</si>
  <si>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</si>
  <si>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</si>
  <si>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</si>
  <si>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</si>
  <si>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</si>
  <si>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</si>
  <si>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</si>
  <si>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</si>
  <si>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</si>
  <si>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</si>
  <si>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</si>
  <si>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</si>
  <si>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</si>
  <si>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</si>
  <si>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</si>
  <si>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</si>
  <si>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</si>
  <si>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</si>
  <si>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</si>
  <si>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</si>
  <si>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</si>
  <si>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</si>
  <si>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</si>
  <si>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</si>
  <si>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</si>
  <si>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</si>
  <si>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</si>
  <si>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</si>
  <si>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</si>
  <si>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</si>
  <si>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</si>
  <si>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</si>
  <si>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</si>
  <si>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</si>
  <si>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</si>
  <si>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</si>
  <si>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</si>
  <si>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</si>
  <si>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</si>
  <si>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</si>
  <si>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</si>
  <si>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</si>
  <si>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</si>
  <si>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</si>
  <si>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</si>
  <si>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</si>
  <si>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</si>
  <si>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</si>
  <si>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</si>
  <si>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</si>
  <si>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</si>
  <si>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</si>
  <si>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</si>
  <si>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</si>
  <si>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</si>
  <si>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</si>
  <si>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</si>
  <si>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</si>
  <si>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</si>
  <si>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</si>
  <si>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</si>
  <si>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</si>
  <si>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</si>
  <si>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</si>
  <si>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</si>
  <si>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</si>
  <si>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</si>
  <si>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</si>
  <si>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</si>
  <si>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</si>
  <si>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</si>
  <si>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</si>
  <si>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</si>
  <si>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</si>
  <si>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</si>
  <si>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</si>
  <si>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</si>
  <si>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</si>
  <si>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</si>
  <si>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</si>
  <si>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</si>
  <si>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</si>
  <si>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</si>
  <si>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</si>
  <si>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</si>
  <si>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</si>
  <si>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</si>
  <si>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</si>
  <si>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</si>
  <si>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</si>
  <si>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</si>
  <si>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</si>
  <si>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</si>
  <si>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</si>
  <si>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</si>
  <si>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</si>
  <si>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</si>
  <si>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</si>
  <si>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</si>
  <si>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</si>
  <si>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</si>
  <si>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</si>
  <si>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</si>
  <si>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</si>
  <si>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</si>
  <si>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</si>
  <si>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</si>
  <si>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</si>
  <si>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</si>
  <si>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</si>
  <si>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</si>
  <si>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</si>
  <si>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</si>
  <si>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</si>
  <si>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</si>
  <si>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</si>
  <si>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</si>
  <si>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</si>
  <si>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</si>
  <si>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</si>
  <si>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</si>
  <si>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</si>
  <si>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</si>
  <si>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</si>
  <si>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</si>
  <si>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</si>
  <si>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</si>
  <si>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</si>
  <si>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</si>
  <si>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</si>
  <si>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</si>
  <si>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</si>
  <si>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</si>
  <si>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</si>
  <si>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</si>
  <si>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</si>
  <si>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</si>
  <si>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</si>
  <si>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</si>
  <si>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</si>
  <si>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</si>
  <si>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</si>
  <si>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</si>
  <si>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</si>
  <si>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</si>
  <si>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</si>
  <si>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</si>
  <si>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</si>
  <si>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</si>
  <si>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</si>
  <si>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</si>
  <si>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</si>
  <si>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</si>
  <si>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</si>
  <si>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</si>
  <si>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</si>
  <si>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</si>
  <si>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</si>
  <si>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</si>
  <si>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</si>
  <si>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</si>
  <si>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</si>
  <si>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</si>
  <si>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</si>
  <si>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</si>
  <si>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</si>
  <si>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</si>
  <si>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</si>
  <si>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</si>
  <si>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</si>
  <si>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</si>
  <si>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</si>
  <si>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</si>
  <si>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</si>
  <si>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</si>
  <si>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</si>
  <si>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</si>
  <si>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</si>
  <si>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</si>
  <si>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</si>
  <si>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</si>
  <si>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</si>
  <si>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</si>
  <si>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</si>
  <si>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</si>
  <si>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</si>
  <si>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</si>
  <si>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</si>
  <si>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</si>
  <si>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</si>
  <si>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</si>
  <si>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</si>
  <si>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</si>
  <si>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</si>
  <si>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</si>
  <si>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</si>
  <si>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</si>
  <si>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</si>
  <si>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</si>
  <si>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</si>
  <si>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</si>
  <si>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</si>
  <si>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</si>
  <si>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</si>
  <si>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</si>
  <si>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</si>
  <si>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</si>
  <si>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</si>
  <si>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</si>
  <si>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</si>
  <si>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</si>
  <si>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</si>
  <si>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</si>
  <si>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</si>
  <si>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</si>
  <si>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</si>
  <si>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</si>
  <si>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</si>
  <si>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</si>
  <si>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</si>
  <si>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</si>
  <si>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</si>
  <si>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</si>
  <si>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</si>
  <si>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</si>
  <si>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</si>
  <si>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</si>
  <si>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</si>
  <si>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</si>
  <si>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</si>
  <si>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</si>
  <si>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</si>
  <si>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</si>
  <si>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</si>
  <si>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</si>
  <si>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</si>
  <si>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</si>
  <si>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</si>
  <si>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</si>
  <si>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</si>
  <si>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</si>
  <si>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</si>
  <si>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</si>
  <si>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</si>
  <si>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</si>
  <si>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</si>
  <si>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</si>
  <si>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</si>
  <si>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</si>
  <si>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</si>
  <si>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</si>
  <si>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</si>
  <si>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</si>
  <si>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</si>
  <si>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</si>
  <si>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</si>
  <si>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</si>
  <si>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</si>
  <si>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</si>
  <si>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</si>
  <si>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</si>
  <si>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</si>
  <si>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</si>
  <si>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</si>
  <si>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</si>
  <si>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</si>
  <si>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</si>
  <si>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</si>
  <si>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</si>
  <si>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</si>
  <si>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</si>
  <si>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</si>
  <si>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</si>
  <si>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</si>
  <si>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</si>
  <si>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</si>
  <si>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</si>
  <si>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</si>
  <si>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</si>
  <si>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</si>
  <si>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</si>
  <si>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</si>
  <si>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</si>
  <si>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</si>
  <si>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</si>
  <si>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</si>
  <si>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</si>
  <si>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</si>
  <si>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</si>
  <si>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</si>
  <si>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</si>
  <si>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</si>
  <si>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</si>
  <si>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</si>
  <si>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</si>
  <si>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</si>
  <si>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</si>
  <si>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</si>
  <si>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</si>
  <si>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</si>
  <si>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</si>
  <si>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</si>
  <si>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</si>
  <si>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</si>
  <si>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</si>
  <si>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</si>
  <si>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</si>
  <si>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</si>
  <si>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</si>
  <si>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</si>
  <si>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</si>
  <si>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</si>
  <si>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</si>
  <si>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</si>
  <si>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</si>
  <si>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</si>
  <si>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</si>
  <si>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</si>
  <si>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</si>
  <si>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</si>
  <si>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</si>
  <si>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</si>
  <si>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</si>
  <si>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</si>
  <si>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</si>
  <si>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</si>
  <si>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</si>
  <si>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</si>
  <si>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</si>
  <si>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</si>
  <si>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</si>
  <si>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</si>
  <si>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</si>
  <si>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</si>
  <si>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</si>
  <si>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</si>
  <si>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</si>
  <si>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</si>
  <si>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</si>
  <si>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</si>
  <si>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</si>
  <si>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</si>
  <si>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</si>
  <si>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</si>
  <si>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</si>
  <si>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</si>
  <si>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</si>
  <si>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</si>
  <si>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</si>
  <si>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</si>
  <si>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</si>
  <si>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</si>
  <si>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</si>
  <si>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</si>
  <si>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</si>
  <si>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</si>
  <si>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</si>
  <si>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</si>
  <si>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</si>
  <si>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</si>
  <si>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</si>
  <si>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</si>
  <si>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</si>
  <si>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</si>
  <si>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</si>
  <si>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</si>
  <si>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</si>
  <si>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</si>
  <si>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</si>
  <si>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</si>
  <si>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</si>
  <si>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</si>
  <si>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</si>
  <si>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</si>
  <si>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</si>
  <si>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</si>
  <si>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</si>
  <si>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</si>
  <si>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</si>
  <si>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</si>
  <si>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</si>
  <si>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</si>
  <si>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</si>
  <si>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</si>
  <si>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</si>
  <si>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</si>
  <si>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</si>
  <si>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</si>
  <si>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</si>
  <si>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</si>
  <si>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</si>
  <si>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</si>
  <si>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</si>
  <si>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</si>
  <si>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</si>
  <si>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</si>
  <si>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</si>
  <si>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</si>
  <si>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</si>
  <si>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</si>
  <si>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</si>
  <si>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</si>
  <si>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</si>
  <si>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</si>
  <si>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</si>
  <si>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</si>
  <si>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</si>
  <si>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</si>
  <si>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</si>
  <si>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</si>
  <si>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</si>
  <si>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</si>
  <si>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</si>
  <si>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</si>
  <si>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</si>
  <si>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</si>
  <si>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</si>
  <si>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</si>
  <si>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</si>
  <si>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</si>
  <si>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</si>
  <si>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</si>
  <si>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</si>
  <si>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</si>
  <si>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</si>
  <si>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</si>
  <si>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</si>
  <si>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</si>
  <si>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</si>
  <si>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</si>
  <si>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</si>
  <si>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</si>
  <si>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</si>
  <si>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</si>
  <si>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</si>
  <si>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</si>
  <si>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</si>
  <si>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</si>
  <si>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</si>
  <si>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</si>
  <si>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</si>
  <si>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</si>
  <si>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</si>
  <si>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</si>
  <si>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</si>
  <si>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</si>
  <si>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</si>
  <si>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</si>
  <si>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</si>
  <si>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</si>
  <si>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</si>
  <si>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</si>
  <si>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</si>
  <si>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</si>
  <si>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</si>
  <si>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</si>
  <si>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</si>
  <si>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</si>
  <si>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</si>
  <si>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</si>
  <si>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</si>
  <si>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</si>
  <si>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</si>
  <si>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</si>
  <si>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</si>
  <si>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</si>
  <si>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</si>
  <si>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</si>
  <si>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</si>
  <si>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</si>
  <si>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</si>
  <si>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</si>
  <si>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</si>
  <si>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</si>
  <si>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</si>
  <si>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</si>
  <si>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</si>
  <si>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</si>
  <si>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</si>
  <si>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</si>
  <si>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</si>
  <si>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</si>
  <si>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</si>
  <si>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</si>
  <si>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</si>
  <si>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</si>
  <si>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</si>
  <si>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</si>
  <si>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</si>
  <si>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</si>
  <si>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</si>
  <si>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</si>
  <si>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</si>
  <si>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</si>
  <si>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</si>
  <si>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</si>
  <si>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</si>
  <si>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</si>
  <si>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</si>
  <si>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</si>
  <si>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</si>
  <si>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</si>
  <si>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</si>
  <si>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</si>
  <si>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</si>
  <si>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</si>
  <si>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</si>
  <si>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</si>
  <si>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</si>
  <si>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</si>
  <si>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</si>
  <si>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</si>
  <si>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</si>
  <si>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</si>
  <si>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</si>
  <si>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</si>
  <si>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</si>
  <si>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</si>
  <si>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</si>
  <si>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</si>
  <si>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</si>
  <si>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</si>
  <si>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</si>
  <si>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</si>
  <si>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</si>
  <si>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</si>
  <si>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</si>
  <si>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</si>
  <si>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</si>
  <si>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</si>
  <si>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</si>
  <si>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</si>
  <si>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</si>
  <si>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</si>
  <si>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</si>
  <si>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</si>
  <si>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</si>
  <si>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</si>
  <si>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</si>
  <si>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</si>
  <si>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</si>
  <si>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</si>
  <si>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</si>
  <si>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</si>
  <si>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</si>
  <si>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</si>
  <si>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</si>
  <si>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</si>
  <si>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</si>
  <si>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</si>
  <si>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</si>
  <si>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</si>
  <si>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</si>
  <si>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</si>
  <si>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</si>
  <si>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</si>
  <si>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</si>
  <si>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</si>
  <si>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</si>
  <si>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</si>
  <si>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</si>
  <si>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</si>
  <si>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</si>
  <si>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</si>
  <si>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</si>
  <si>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</si>
  <si>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</si>
  <si>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</si>
  <si>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</si>
  <si>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</si>
  <si>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</si>
  <si>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</si>
  <si>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</si>
  <si>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</si>
  <si>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</si>
  <si>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</si>
  <si>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</si>
  <si>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</si>
  <si>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</si>
  <si>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</si>
  <si>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</si>
  <si>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</si>
  <si>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</si>
  <si>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</si>
  <si>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</si>
  <si>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</si>
  <si>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</si>
  <si>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</si>
  <si>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</si>
  <si>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</si>
  <si>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</si>
  <si>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</si>
  <si>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</si>
  <si>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</si>
  <si>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</si>
  <si>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</si>
  <si>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</si>
  <si>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</si>
  <si>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</si>
  <si>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</si>
  <si>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</si>
  <si>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</si>
  <si>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</si>
  <si>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</si>
  <si>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</si>
  <si>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</si>
  <si>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</si>
  <si>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</si>
  <si>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</si>
  <si>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</si>
  <si>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</si>
  <si>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</si>
  <si>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</si>
  <si>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</si>
  <si>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</si>
  <si>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</si>
  <si>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</si>
  <si>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</si>
  <si>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</si>
  <si>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</si>
  <si>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</si>
  <si>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</si>
  <si>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</si>
  <si>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</si>
  <si>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</si>
  <si>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</si>
  <si>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</si>
  <si>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</si>
  <si>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</si>
  <si>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</si>
  <si>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</si>
  <si>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</si>
  <si>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</si>
  <si>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</si>
  <si>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</si>
  <si>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</si>
  <si>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</si>
  <si>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</si>
  <si>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</si>
  <si>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</si>
  <si>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</si>
  <si>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</si>
  <si>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</si>
  <si>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</si>
  <si>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</si>
  <si>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</si>
  <si>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</si>
  <si>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</si>
  <si>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</si>
  <si>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</si>
  <si>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</si>
  <si>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</si>
  <si>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</si>
  <si>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</si>
  <si>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</si>
  <si>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</si>
  <si>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</si>
  <si>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</si>
  <si>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</si>
  <si>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</si>
  <si>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</si>
  <si>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</si>
  <si>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</si>
  <si>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</si>
  <si>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</si>
  <si>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</si>
  <si>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</si>
  <si>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</si>
  <si>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</si>
  <si>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</si>
  <si>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</si>
  <si>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</si>
  <si>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</si>
  <si>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</si>
  <si>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</si>
  <si>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</si>
  <si>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</si>
  <si>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</si>
  <si>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</si>
  <si>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</si>
  <si>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</si>
  <si>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</si>
  <si>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</si>
  <si>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</si>
  <si>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</si>
  <si>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</si>
  <si>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</si>
  <si>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</si>
  <si>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</si>
  <si>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</si>
  <si>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</si>
  <si>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</si>
  <si>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</si>
  <si>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</si>
  <si>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</si>
  <si>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</si>
  <si>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</si>
  <si>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</si>
  <si>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</si>
  <si>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</si>
  <si>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</si>
  <si>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</si>
  <si>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</si>
  <si>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</si>
  <si>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</si>
  <si>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</si>
  <si>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</si>
  <si>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</si>
  <si>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</si>
  <si>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</si>
  <si>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</si>
  <si>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</si>
  <si>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</si>
  <si>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</si>
  <si>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</si>
  <si>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</si>
  <si>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</si>
  <si>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</si>
  <si>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</si>
  <si>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</si>
  <si>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</si>
  <si>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</si>
  <si>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</si>
  <si>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</si>
  <si>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</si>
  <si>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</si>
  <si>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</si>
  <si>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</si>
  <si>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</si>
  <si>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</si>
  <si>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</si>
  <si>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</si>
  <si>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</si>
  <si>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</si>
  <si>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</si>
  <si>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</si>
  <si>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</si>
  <si>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</si>
  <si>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</si>
  <si>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</si>
  <si>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</si>
  <si>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</si>
  <si>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</si>
  <si>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</si>
  <si>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</si>
  <si>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</si>
  <si>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</si>
  <si>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</si>
  <si>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</si>
  <si>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</si>
  <si>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</si>
  <si>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</si>
  <si>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</si>
  <si>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</si>
  <si>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</si>
  <si>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</si>
  <si>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</si>
  <si>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</si>
  <si>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</si>
  <si>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</si>
  <si>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</si>
  <si>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</si>
  <si>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</si>
  <si>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</si>
  <si>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</si>
  <si>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</si>
  <si>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</si>
  <si>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</si>
  <si>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</si>
  <si>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</si>
  <si>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</si>
  <si>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</si>
  <si>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</si>
  <si>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</si>
  <si>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</si>
  <si>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</si>
  <si>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</si>
  <si>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</si>
  <si>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</si>
  <si>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</si>
  <si>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</si>
  <si>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</si>
  <si>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</si>
  <si>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</si>
  <si>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</si>
  <si>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</si>
  <si>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</si>
  <si>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</si>
  <si>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</si>
  <si>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</si>
  <si>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</si>
  <si>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</si>
  <si>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</si>
  <si>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</si>
  <si>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</si>
  <si>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</si>
  <si>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</si>
  <si>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</si>
  <si>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</si>
  <si>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</si>
  <si>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</si>
  <si>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</si>
  <si>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</si>
  <si>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</si>
  <si>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</si>
  <si>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</si>
  <si>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</si>
  <si>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</si>
  <si>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</si>
  <si>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</si>
  <si>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</si>
  <si>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</si>
  <si>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</si>
  <si>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</si>
  <si>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</si>
  <si>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</si>
  <si>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</si>
  <si>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</si>
  <si>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</si>
  <si>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</si>
  <si>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</si>
  <si>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</si>
  <si>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</si>
  <si>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</si>
  <si>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</si>
  <si>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</si>
  <si>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</si>
  <si>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</si>
  <si>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</si>
  <si>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</si>
  <si>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</si>
  <si>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</si>
  <si>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</si>
  <si>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</si>
  <si>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</si>
  <si>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</si>
  <si>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</si>
  <si>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</si>
  <si>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</si>
  <si>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</si>
  <si>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</si>
  <si>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</si>
  <si>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</si>
  <si>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</si>
  <si>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</si>
  <si>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</si>
  <si>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</si>
  <si>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</si>
  <si>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</si>
  <si>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</si>
  <si>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</si>
  <si>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</si>
  <si>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</si>
  <si>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</si>
  <si>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</si>
  <si>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</si>
  <si>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</si>
  <si>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</si>
  <si>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</si>
  <si>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</si>
  <si>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</si>
  <si>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</si>
  <si>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</si>
  <si>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</si>
  <si>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</si>
  <si>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</si>
  <si>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</si>
  <si>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</si>
  <si>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</si>
  <si>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</si>
  <si>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</si>
  <si>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</si>
  <si>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</si>
  <si>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</si>
  <si>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</si>
  <si>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</si>
  <si>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</si>
  <si>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</si>
  <si>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</si>
  <si>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</si>
  <si>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</si>
  <si>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</si>
  <si>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</si>
  <si>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</si>
  <si>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</si>
  <si>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</si>
  <si>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</si>
  <si>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</si>
  <si>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</si>
  <si>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</si>
  <si>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</si>
  <si>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</si>
  <si>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</si>
  <si>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</si>
  <si>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</si>
  <si>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</si>
  <si>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</si>
  <si>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</si>
  <si>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</si>
  <si>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</si>
  <si>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</si>
  <si>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</si>
  <si>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</si>
  <si>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</si>
  <si>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</si>
  <si>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</si>
  <si>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</si>
  <si>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</si>
  <si>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</si>
  <si>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</si>
  <si>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</si>
  <si>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</si>
  <si>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</si>
  <si>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</si>
  <si>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</si>
  <si>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</si>
  <si>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</si>
  <si>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</si>
  <si>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</si>
  <si>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</si>
  <si>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</si>
  <si>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</si>
  <si>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</si>
  <si>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</si>
  <si>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</si>
  <si>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</si>
  <si>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</si>
  <si>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</si>
  <si>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</si>
  <si>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</si>
  <si>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</si>
  <si>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</si>
  <si>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</si>
  <si>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</si>
  <si>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</si>
  <si>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</si>
  <si>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</si>
  <si>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</si>
  <si>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</si>
  <si>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</si>
  <si>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</si>
  <si>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</si>
  <si>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</si>
  <si>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</si>
  <si>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</si>
  <si>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</si>
  <si>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</si>
  <si>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</si>
  <si>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</si>
  <si>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</si>
  <si>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</si>
  <si>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</si>
  <si>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</si>
  <si>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</si>
  <si>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</si>
  <si>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</si>
  <si>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</si>
  <si>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</si>
  <si>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</si>
  <si>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</si>
  <si>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</si>
  <si>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</si>
  <si>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</si>
  <si>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</si>
  <si>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</si>
  <si>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</si>
  <si>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</si>
  <si>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</si>
  <si>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</si>
  <si>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</si>
  <si>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</si>
  <si>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</si>
  <si>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</si>
  <si>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</si>
  <si>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</si>
  <si>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</si>
  <si>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</si>
  <si>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</si>
  <si>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</si>
  <si>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</si>
  <si>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</si>
  <si>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</si>
  <si>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</si>
  <si>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</si>
  <si>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</si>
  <si>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</si>
  <si>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</si>
  <si>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</si>
  <si>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</si>
  <si>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</si>
  <si>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</si>
  <si>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</si>
  <si>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</si>
  <si>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</si>
  <si>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</si>
  <si>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</si>
  <si>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</si>
  <si>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</si>
  <si>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</si>
  <si>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</si>
  <si>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</si>
  <si>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</si>
  <si>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</si>
  <si>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</si>
  <si>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</si>
  <si>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</si>
  <si>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</si>
  <si>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</si>
  <si>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</si>
  <si>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</si>
  <si>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</si>
  <si>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</si>
  <si>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</si>
  <si>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</si>
  <si>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</si>
  <si>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</si>
  <si>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</si>
  <si>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</si>
  <si>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</si>
  <si>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</si>
  <si>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</si>
  <si>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</si>
  <si>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</si>
  <si>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</si>
  <si>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</si>
  <si>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</si>
  <si>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</si>
  <si>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</si>
  <si>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</si>
  <si>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</si>
  <si>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</si>
  <si>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</si>
  <si>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</si>
  <si>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</si>
  <si>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</si>
  <si>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</si>
  <si>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</si>
  <si>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</si>
  <si>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</si>
  <si>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</si>
  <si>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</si>
  <si>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</si>
  <si>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</si>
  <si>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</si>
  <si>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</si>
  <si>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</si>
  <si>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</si>
  <si>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</si>
  <si>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</si>
  <si>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</si>
  <si>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</si>
  <si>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</si>
  <si>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</si>
  <si>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</si>
  <si>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</si>
  <si>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</si>
  <si>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</si>
  <si>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</si>
  <si>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</si>
  <si>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</si>
  <si>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</si>
  <si>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</si>
  <si>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</si>
  <si>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</si>
  <si>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</si>
  <si>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</si>
  <si>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</si>
  <si>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</si>
  <si>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</si>
  <si>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</si>
  <si>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</si>
  <si>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</si>
  <si>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</si>
  <si>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</si>
  <si>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</si>
  <si>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</si>
  <si>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</si>
  <si>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</si>
  <si>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</si>
  <si>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</si>
  <si>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</si>
  <si>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</si>
  <si>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</si>
  <si>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</si>
  <si>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</si>
  <si>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</si>
  <si>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</si>
  <si>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</si>
  <si>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</si>
  <si>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</si>
  <si>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</si>
  <si>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</si>
  <si>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</si>
  <si>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</si>
  <si>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</si>
  <si>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</si>
  <si>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</si>
  <si>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</si>
  <si>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</si>
  <si>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</si>
  <si>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</si>
  <si>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</si>
  <si>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</si>
  <si>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</si>
  <si>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</si>
  <si>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</si>
  <si>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</si>
  <si>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</si>
  <si>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</si>
  <si>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</si>
  <si>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</si>
  <si>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</si>
  <si>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</si>
  <si>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</si>
  <si>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</si>
  <si>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</si>
  <si>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</si>
  <si>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</si>
  <si>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</si>
  <si>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</si>
  <si>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</si>
  <si>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</si>
  <si>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</si>
  <si>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</si>
  <si>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</si>
  <si>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</si>
  <si>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</si>
  <si>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</si>
  <si>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</si>
  <si>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</si>
  <si>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</si>
  <si>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</si>
  <si>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</si>
  <si>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</si>
  <si>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</si>
  <si>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</si>
  <si>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</si>
  <si>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</si>
  <si>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</si>
  <si>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</si>
  <si>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</si>
  <si>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</si>
  <si>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</si>
  <si>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</si>
  <si>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</si>
  <si>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</si>
  <si>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</si>
  <si>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</si>
  <si>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</si>
  <si>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</si>
  <si>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</si>
  <si>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</si>
  <si>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</si>
  <si>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</si>
  <si>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</si>
  <si>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</si>
  <si>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</si>
  <si>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</si>
  <si>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</si>
  <si>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</si>
  <si>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</si>
  <si>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</si>
  <si>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</si>
  <si>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</si>
  <si>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</si>
  <si>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</si>
  <si>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</si>
  <si>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</si>
  <si>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</si>
  <si>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</si>
  <si>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</si>
  <si>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</si>
  <si>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</si>
  <si>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</si>
  <si>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</si>
  <si>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</si>
  <si>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</si>
  <si>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</si>
  <si>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</si>
  <si>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</si>
  <si>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</si>
  <si>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</si>
  <si>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</si>
  <si>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</si>
  <si>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</si>
  <si>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</si>
  <si>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</si>
  <si>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</si>
  <si>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</si>
  <si>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</si>
  <si>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</si>
  <si>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</si>
  <si>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</si>
  <si>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</si>
  <si>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</si>
  <si>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</si>
  <si>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</si>
  <si>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</si>
  <si>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</si>
  <si>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</si>
  <si>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</si>
  <si>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</si>
  <si>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</si>
  <si>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</si>
  <si>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</si>
  <si>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</si>
  <si>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</si>
  <si>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</si>
  <si>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</si>
  <si>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</si>
  <si>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</si>
  <si>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</si>
  <si>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</si>
  <si>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</si>
  <si>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</si>
  <si>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</si>
  <si>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</si>
  <si>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</si>
  <si>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</si>
  <si>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</si>
  <si>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</si>
  <si>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</si>
  <si>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</si>
  <si>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</si>
  <si>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</si>
  <si>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</si>
  <si>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</si>
  <si>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</si>
  <si>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</si>
  <si>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</si>
  <si>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</si>
  <si>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</si>
  <si>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</si>
  <si>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</si>
  <si>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</si>
  <si>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</si>
  <si>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</si>
  <si>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</si>
  <si>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</si>
  <si>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</si>
  <si>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</si>
  <si>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</si>
  <si>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</si>
  <si>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</si>
  <si>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</si>
  <si>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</si>
  <si>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</si>
  <si>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</si>
  <si>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</si>
  <si>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</si>
  <si>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</si>
  <si>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</si>
  <si>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</si>
  <si>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</si>
  <si>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</si>
  <si>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</si>
  <si>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</si>
  <si>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</si>
  <si>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</si>
  <si>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</si>
  <si>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</si>
  <si>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</si>
  <si>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</si>
  <si>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</si>
  <si>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</si>
  <si>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</si>
  <si>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</si>
  <si>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</si>
  <si>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</si>
  <si>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</si>
  <si>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</si>
  <si>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</si>
  <si>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</si>
  <si>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</si>
  <si>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</si>
  <si>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</si>
  <si>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</si>
  <si>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</si>
  <si>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</si>
  <si>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</si>
  <si>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</si>
  <si>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</si>
  <si>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</si>
  <si>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</si>
  <si>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</si>
  <si>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</si>
  <si>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</si>
  <si>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</si>
  <si>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</si>
  <si>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</si>
  <si>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</si>
  <si>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</si>
  <si>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</si>
  <si>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</si>
  <si>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</si>
  <si>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</si>
  <si>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</si>
  <si>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</si>
  <si>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</si>
  <si>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</si>
  <si>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</si>
  <si>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</si>
  <si>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</si>
  <si>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</si>
  <si>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</si>
  <si>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</si>
  <si>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</si>
  <si>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</si>
  <si>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</si>
  <si>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</si>
  <si>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</si>
  <si>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</si>
  <si>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</si>
  <si>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</si>
  <si>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</si>
  <si>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</si>
  <si>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</si>
  <si>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</si>
  <si>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</si>
  <si>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</si>
  <si>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</si>
  <si>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</si>
  <si>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</si>
  <si>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</si>
  <si>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</si>
  <si>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</si>
  <si>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</si>
  <si>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</si>
  <si>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</si>
  <si>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</si>
  <si>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</si>
  <si>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</si>
  <si>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</si>
  <si>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</si>
  <si>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</si>
  <si>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</si>
  <si>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</si>
  <si>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</si>
  <si>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</si>
  <si>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</si>
  <si>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</si>
  <si>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</si>
  <si>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</si>
  <si>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</si>
  <si>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</si>
  <si>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</si>
  <si>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</si>
  <si>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</si>
  <si>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</si>
  <si>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</si>
  <si>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</si>
  <si>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</si>
  <si>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</si>
  <si>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</si>
  <si>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</si>
  <si>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</si>
  <si>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</si>
  <si>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</si>
  <si>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</si>
  <si>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</si>
  <si>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</si>
  <si>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</si>
  <si>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</si>
  <si>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</si>
  <si>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</si>
  <si>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</si>
  <si>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</si>
  <si>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</si>
  <si>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</si>
  <si>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</si>
  <si>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</si>
  <si>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</si>
  <si>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</si>
  <si>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</si>
  <si>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</si>
  <si>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</si>
  <si>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</si>
  <si>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</si>
  <si>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</si>
  <si>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</si>
  <si>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</si>
  <si>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</si>
  <si>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</si>
  <si>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</si>
  <si>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</si>
  <si>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</si>
  <si>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</si>
  <si>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</si>
  <si>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</si>
  <si>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</si>
  <si>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</si>
  <si>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</si>
  <si>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</si>
  <si>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</si>
  <si>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</si>
  <si>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</si>
  <si>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</si>
  <si>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</si>
  <si>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</si>
  <si>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</si>
  <si>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</si>
  <si>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</si>
  <si>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</si>
  <si>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</si>
  <si>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</si>
  <si>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</si>
  <si>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</si>
  <si>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</si>
  <si>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</si>
  <si>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</si>
  <si>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</si>
  <si>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</si>
  <si>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</si>
  <si>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</si>
  <si>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</si>
  <si>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</si>
  <si>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</si>
  <si>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</si>
  <si>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</si>
  <si>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</si>
  <si>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</si>
  <si>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</si>
  <si>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</si>
  <si>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</si>
  <si>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</si>
  <si>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</si>
  <si>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</si>
  <si>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</si>
  <si>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</si>
  <si>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</si>
  <si>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</si>
  <si>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</si>
  <si>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</si>
  <si>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</si>
  <si>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</si>
  <si>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</si>
  <si>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</si>
  <si>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</si>
  <si>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</si>
  <si>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</si>
  <si>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</si>
  <si>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</si>
  <si>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</si>
  <si>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</si>
  <si>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</si>
  <si>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</si>
  <si>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</si>
  <si>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</si>
  <si>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</si>
  <si>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</si>
  <si>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</si>
  <si>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</si>
  <si>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</si>
  <si>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</si>
  <si>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</si>
  <si>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</si>
  <si>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</si>
  <si>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</si>
  <si>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</si>
  <si>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</si>
  <si>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</si>
  <si>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</si>
  <si>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</si>
  <si>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</si>
  <si>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</si>
  <si>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</si>
  <si>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</si>
  <si>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</si>
  <si>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</si>
  <si>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</si>
  <si>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</si>
  <si>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</si>
  <si>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</si>
  <si>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</si>
  <si>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</si>
  <si>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</si>
  <si>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</si>
  <si>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</si>
  <si>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</si>
  <si>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</si>
  <si>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</si>
  <si>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</si>
  <si>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</si>
  <si>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</si>
  <si>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</si>
  <si>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</si>
  <si>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</si>
  <si>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</si>
  <si>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</si>
  <si>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</si>
  <si>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</si>
  <si>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</si>
  <si>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</si>
  <si>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</si>
  <si>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</si>
  <si>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</si>
  <si>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</si>
  <si>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</si>
  <si>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</si>
  <si>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</si>
  <si>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</si>
  <si>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</si>
  <si>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</si>
  <si>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</si>
  <si>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</si>
  <si>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</si>
  <si>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</si>
  <si>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</si>
  <si>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</si>
  <si>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</si>
  <si>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</si>
  <si>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</si>
  <si>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</si>
  <si>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</si>
  <si>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</si>
  <si>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</si>
  <si>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</si>
  <si>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</si>
  <si>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</si>
  <si>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</si>
  <si>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</si>
  <si>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</si>
  <si>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</si>
  <si>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</si>
  <si>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</si>
  <si>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</si>
  <si>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</si>
  <si>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</si>
  <si>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</si>
  <si>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</si>
  <si>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</si>
  <si>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</si>
  <si>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</si>
  <si>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</si>
  <si>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</si>
  <si>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</si>
  <si>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</si>
  <si>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</si>
  <si>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</si>
  <si>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</si>
  <si>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</si>
  <si>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</si>
  <si>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</si>
  <si>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</si>
  <si>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</si>
  <si>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</si>
  <si>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</si>
  <si>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</si>
  <si>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</si>
  <si>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</si>
  <si>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</si>
  <si>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</si>
  <si>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</si>
  <si>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</si>
  <si>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</si>
  <si>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</si>
  <si>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</si>
  <si>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</si>
  <si>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</si>
  <si>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</si>
  <si>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</si>
  <si>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</si>
  <si>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</si>
  <si>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</si>
  <si>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</si>
  <si>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</si>
  <si>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</si>
  <si>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</si>
  <si>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</si>
  <si>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</si>
  <si>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</si>
  <si>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</si>
  <si>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</si>
  <si>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</si>
  <si>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</si>
  <si>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</si>
  <si>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</si>
  <si>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</si>
  <si>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</si>
  <si>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</si>
  <si>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</si>
  <si>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</si>
  <si>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</si>
  <si>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</si>
  <si>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</si>
  <si>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</si>
  <si>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</si>
  <si>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</si>
  <si>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</si>
  <si>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</si>
  <si>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</si>
  <si>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</si>
  <si>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</si>
  <si>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</si>
  <si>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</si>
  <si>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</si>
  <si>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</si>
  <si>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</si>
  <si>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</si>
  <si>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</si>
  <si>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</si>
  <si>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</si>
  <si>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</si>
  <si>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</si>
  <si>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</si>
  <si>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</si>
  <si>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</si>
  <si>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</si>
  <si>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</si>
  <si>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</si>
  <si>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</si>
  <si>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</si>
  <si>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</si>
  <si>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</si>
  <si>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</si>
  <si>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</si>
  <si>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</si>
  <si>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</si>
  <si>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</si>
  <si>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</si>
  <si>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</si>
  <si>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</si>
  <si>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</si>
  <si>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</si>
  <si>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</si>
  <si>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</si>
  <si>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</si>
  <si>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</si>
  <si>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</si>
  <si>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</si>
  <si>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</si>
  <si>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</si>
  <si>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</si>
  <si>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</si>
  <si>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</si>
  <si>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</si>
  <si>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</si>
  <si>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</si>
  <si>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</si>
  <si>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</si>
  <si>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</si>
  <si>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</si>
  <si>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</si>
  <si>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</si>
  <si>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</si>
  <si>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</si>
  <si>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</si>
  <si>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</si>
  <si>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</si>
  <si>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</si>
  <si>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</si>
  <si>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</si>
  <si>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</si>
  <si>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</si>
  <si>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</si>
  <si>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</si>
  <si>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</si>
  <si>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</si>
  <si>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</si>
  <si>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</si>
  <si>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</si>
  <si>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</si>
  <si>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</si>
  <si>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</si>
  <si>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</si>
  <si>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</si>
  <si>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</si>
  <si>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</si>
  <si>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</si>
  <si>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</si>
  <si>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</si>
  <si>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</si>
  <si>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</si>
  <si>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</si>
  <si>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</si>
  <si>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</si>
  <si>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</si>
  <si>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</si>
  <si>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</si>
  <si>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</si>
  <si>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</si>
  <si>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</si>
  <si>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</si>
  <si>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</si>
  <si>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</si>
  <si>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</si>
  <si>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</si>
  <si>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</si>
  <si>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</si>
  <si>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</si>
  <si>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</si>
  <si>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</si>
  <si>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</si>
  <si>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</si>
  <si>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</si>
  <si>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</si>
  <si>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</si>
  <si>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</si>
  <si>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</si>
  <si>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</si>
  <si>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</si>
  <si>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</si>
  <si>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</si>
  <si>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</si>
  <si>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</si>
  <si>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</si>
  <si>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</si>
  <si>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</si>
  <si>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</si>
  <si>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</si>
  <si>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</si>
  <si>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</si>
  <si>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</si>
  <si>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</si>
  <si>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</si>
  <si>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</si>
  <si>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</si>
  <si>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</si>
  <si>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</si>
  <si>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</si>
  <si>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</si>
  <si>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</si>
  <si>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</si>
  <si>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</si>
  <si>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</si>
  <si>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</si>
  <si>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</si>
  <si>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</si>
  <si>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</si>
  <si>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</si>
  <si>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</si>
  <si>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</si>
  <si>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</si>
  <si>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</si>
  <si>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</si>
  <si>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</si>
  <si>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</si>
  <si>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</si>
  <si>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</si>
  <si>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</si>
  <si>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</si>
  <si>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</si>
  <si>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</si>
  <si>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</si>
  <si>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</si>
  <si>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</si>
  <si>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</si>
  <si>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</si>
  <si>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</si>
  <si>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</si>
  <si>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</si>
  <si>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</si>
  <si>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</si>
  <si>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</si>
  <si>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</si>
  <si>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</si>
  <si>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</si>
  <si>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</si>
  <si>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</si>
  <si>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</si>
  <si>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</si>
  <si>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</si>
  <si>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</si>
  <si>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</si>
  <si>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</si>
  <si>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</si>
  <si>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</si>
  <si>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</si>
  <si>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</si>
  <si>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</si>
  <si>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</si>
  <si>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</si>
  <si>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</si>
  <si>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</si>
  <si>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</si>
  <si>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</si>
  <si>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</si>
  <si>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</si>
  <si>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</si>
  <si>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</si>
  <si>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</si>
  <si>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</si>
  <si>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</si>
  <si>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</si>
  <si>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</si>
  <si>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</si>
  <si>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</si>
  <si>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</si>
  <si>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</si>
  <si>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</si>
  <si>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</si>
  <si>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</si>
  <si>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</si>
  <si>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</si>
  <si>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</si>
  <si>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</si>
  <si>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</si>
  <si>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</si>
  <si>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</si>
  <si>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</si>
  <si>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</si>
  <si>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</si>
  <si>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</si>
  <si>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</si>
  <si>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</si>
  <si>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</si>
  <si>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</si>
  <si>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</si>
  <si>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</si>
  <si>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</si>
  <si>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</si>
  <si>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</si>
  <si>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</si>
  <si>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</si>
  <si>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</si>
  <si>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</si>
  <si>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</si>
  <si>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</si>
  <si>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</si>
  <si>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</si>
  <si>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</si>
  <si>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</si>
  <si>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</si>
  <si>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</si>
  <si>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</si>
  <si>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</si>
  <si>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</si>
  <si>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</si>
  <si>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</si>
  <si>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</si>
  <si>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</si>
  <si>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</si>
  <si>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</si>
  <si>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</si>
  <si>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</si>
  <si>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</si>
  <si>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</si>
  <si>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</si>
  <si>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</si>
  <si>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</si>
  <si>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</si>
  <si>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</si>
  <si>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</si>
  <si>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</si>
  <si>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</si>
  <si>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</si>
  <si>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</si>
  <si>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</si>
  <si>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</si>
  <si>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</si>
  <si>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</si>
  <si>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</si>
  <si>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</si>
  <si>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</si>
  <si>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</si>
  <si>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</si>
  <si>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</si>
  <si>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</si>
  <si>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</si>
  <si>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</si>
  <si>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</si>
  <si>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</si>
  <si>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</si>
  <si>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</si>
  <si>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</si>
  <si>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</si>
  <si>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</si>
  <si>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</si>
  <si>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</si>
  <si>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</si>
  <si>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</si>
  <si>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</si>
  <si>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</si>
  <si>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</si>
  <si>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</si>
  <si>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</si>
  <si>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</si>
  <si>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</si>
  <si>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</si>
  <si>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</si>
  <si>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</si>
  <si>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</si>
  <si>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</si>
  <si>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</si>
  <si>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</si>
  <si>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</si>
  <si>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</si>
  <si>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</si>
  <si>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</si>
  <si>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</si>
  <si>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</si>
  <si>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</si>
  <si>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</si>
  <si>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</si>
  <si>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</si>
  <si>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</si>
  <si>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</si>
  <si>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</si>
  <si>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</si>
  <si>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</si>
  <si>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</si>
  <si>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</si>
  <si>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</si>
  <si>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</si>
  <si>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</si>
  <si>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</si>
  <si>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</si>
  <si>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</si>
  <si>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</si>
  <si>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</si>
  <si>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</si>
  <si>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</si>
  <si>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</si>
  <si>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</si>
  <si>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</si>
  <si>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</si>
  <si>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</si>
  <si>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</si>
  <si>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</si>
  <si>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</si>
  <si>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</si>
  <si>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</si>
  <si>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</si>
  <si>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</si>
  <si>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</si>
  <si>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</si>
  <si>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</si>
  <si>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</si>
  <si>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</si>
  <si>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</si>
  <si>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</si>
  <si>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</si>
  <si>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</si>
  <si>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</si>
  <si>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</si>
  <si>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</si>
  <si>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</si>
  <si>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</si>
  <si>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</si>
  <si>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</si>
  <si>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</si>
  <si>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</si>
  <si>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</si>
  <si>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</si>
  <si>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</si>
  <si>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</si>
  <si>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</si>
  <si>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</si>
  <si>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</si>
  <si>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</si>
  <si>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</si>
  <si>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</si>
  <si>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</si>
  <si>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</si>
  <si>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</si>
  <si>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</si>
  <si>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</si>
  <si>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</si>
  <si>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</si>
  <si>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</si>
  <si>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</si>
  <si>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</si>
  <si>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</si>
  <si>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</si>
  <si>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</si>
  <si>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</si>
  <si>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</si>
  <si>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</si>
  <si>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</si>
  <si>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</si>
  <si>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</si>
  <si>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</si>
  <si>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</si>
  <si>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</si>
  <si>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</si>
  <si>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</si>
  <si>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</si>
  <si>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</si>
  <si>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</si>
  <si>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</si>
  <si>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</si>
  <si>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</si>
  <si>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</si>
  <si>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</si>
  <si>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</si>
  <si>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</si>
  <si>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</si>
  <si>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</si>
  <si>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</si>
  <si>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</si>
  <si>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</si>
  <si>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</si>
  <si>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</si>
  <si>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</si>
  <si>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</si>
  <si>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</si>
  <si>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</si>
  <si>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</si>
  <si>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</si>
  <si>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</si>
  <si>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</si>
  <si>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</si>
  <si>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</si>
  <si>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</si>
  <si>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</si>
  <si>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</si>
  <si>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</si>
  <si>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</si>
  <si>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</si>
  <si>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</si>
  <si>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</si>
  <si>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</si>
  <si>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</si>
  <si>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</si>
  <si>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</si>
  <si>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</si>
  <si>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</si>
  <si>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</si>
  <si>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</si>
  <si>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</si>
  <si>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</si>
  <si>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</si>
  <si>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</si>
  <si>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</si>
  <si>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</si>
  <si>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</si>
  <si>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</si>
  <si>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</si>
  <si>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</si>
  <si>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</si>
  <si>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</si>
  <si>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</si>
  <si>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</si>
  <si>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</si>
  <si>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</si>
  <si>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</si>
  <si>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</si>
  <si>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</si>
  <si>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</si>
  <si>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</si>
  <si>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</si>
  <si>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</si>
  <si>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</si>
  <si>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</si>
  <si>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</si>
  <si>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</si>
  <si>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</si>
  <si>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</si>
  <si>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</si>
  <si>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</si>
  <si>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</si>
  <si>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</si>
  <si>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</si>
  <si>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</si>
  <si>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</si>
  <si>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</si>
  <si>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</si>
  <si>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</si>
  <si>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</si>
  <si>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</si>
  <si>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</si>
  <si>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</si>
  <si>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</si>
  <si>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</si>
  <si>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</si>
  <si>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</si>
  <si>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</si>
  <si>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</si>
  <si>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</si>
  <si>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</si>
  <si>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</si>
  <si>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</si>
  <si>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</si>
  <si>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</si>
  <si>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</si>
  <si>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</si>
  <si>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</si>
  <si>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</si>
  <si>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</si>
  <si>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</si>
  <si>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</si>
  <si>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</si>
  <si>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</si>
  <si>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</si>
  <si>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</si>
  <si>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</si>
  <si>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</si>
  <si>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</si>
  <si>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</si>
  <si>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</si>
  <si>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</si>
  <si>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</si>
  <si>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</si>
  <si>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</si>
  <si>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</si>
  <si>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</si>
  <si>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</si>
  <si>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</si>
  <si>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</si>
  <si>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</si>
  <si>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</si>
  <si>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</si>
  <si>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</si>
  <si>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</si>
  <si>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</si>
  <si>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</si>
  <si>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</si>
  <si>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</si>
  <si>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</si>
  <si>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</si>
  <si>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</si>
  <si>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</si>
  <si>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</si>
  <si>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</si>
  <si>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</si>
  <si>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</si>
  <si>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</si>
  <si>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</si>
  <si>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</si>
  <si>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</si>
  <si>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</si>
  <si>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</si>
  <si>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</si>
  <si>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</si>
  <si>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</si>
  <si>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</si>
  <si>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</si>
  <si>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</si>
  <si>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</si>
  <si>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</si>
  <si>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</si>
  <si>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</si>
  <si>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</si>
  <si>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</si>
  <si>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</si>
  <si>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</si>
  <si>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</si>
  <si>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</si>
  <si>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</si>
  <si>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</si>
  <si>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</si>
  <si>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</si>
  <si>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</si>
  <si>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</si>
  <si>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</si>
  <si>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</si>
  <si>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</si>
  <si>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</si>
  <si>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</si>
  <si>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</si>
  <si>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</si>
  <si>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</si>
  <si>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</si>
  <si>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</si>
  <si>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</si>
  <si>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</si>
  <si>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</si>
  <si>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</si>
  <si>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</si>
  <si>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</si>
  <si>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</si>
  <si>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</si>
  <si>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</si>
  <si>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</si>
  <si>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</si>
  <si>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</si>
  <si>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</si>
  <si>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</si>
  <si>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</si>
  <si>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</si>
  <si>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</si>
  <si>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</si>
  <si>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</si>
  <si>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</si>
  <si>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</si>
  <si>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</si>
  <si>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</si>
  <si>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</si>
  <si>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</si>
  <si>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</si>
  <si>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</si>
  <si>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</si>
  <si>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</si>
  <si>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</si>
  <si>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</si>
  <si>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</si>
  <si>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</si>
  <si>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</si>
  <si>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</si>
  <si>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</si>
  <si>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</si>
  <si>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</si>
  <si>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</si>
  <si>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</si>
  <si>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</si>
  <si>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</si>
  <si>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</si>
  <si>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</si>
  <si>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</si>
  <si>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</si>
  <si>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</si>
  <si>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</si>
  <si>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</si>
  <si>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</si>
  <si>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</si>
  <si>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</si>
  <si>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</si>
  <si>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</si>
  <si>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</si>
  <si>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</si>
  <si>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</si>
  <si>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</si>
  <si>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</si>
  <si>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</si>
  <si>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</si>
  <si>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</si>
  <si>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</si>
  <si>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</si>
  <si>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</si>
  <si>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</si>
  <si>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</si>
  <si>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</si>
  <si>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</si>
  <si>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</si>
  <si>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</si>
  <si>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</si>
  <si>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</si>
  <si>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</si>
  <si>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</si>
  <si>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</si>
  <si>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</si>
  <si>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</si>
  <si>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</si>
  <si>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</si>
  <si>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</si>
  <si>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</si>
  <si>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</si>
  <si>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</si>
  <si>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</si>
  <si>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</si>
  <si>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</si>
  <si>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</si>
  <si>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</si>
  <si>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</si>
  <si>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</si>
  <si>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</si>
  <si>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</si>
  <si>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</si>
  <si>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</si>
  <si>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</si>
  <si>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</si>
  <si>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</si>
  <si>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</si>
  <si>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</si>
  <si>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</si>
  <si>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</si>
  <si>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</si>
  <si>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</si>
  <si>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</si>
  <si>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</si>
  <si>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</si>
  <si>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</si>
  <si>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</si>
  <si>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</si>
  <si>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</si>
  <si>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</si>
  <si>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</si>
  <si>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</si>
  <si>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</si>
  <si>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</si>
  <si>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</si>
  <si>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</si>
  <si>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</si>
  <si>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</si>
  <si>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</si>
  <si>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</si>
  <si>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</si>
  <si>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</si>
  <si>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</si>
  <si>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</si>
  <si>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</si>
  <si>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</si>
  <si>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</si>
  <si>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</si>
  <si>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</si>
  <si>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</si>
  <si>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</si>
  <si>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</si>
  <si>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</si>
  <si>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</si>
  <si>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</si>
  <si>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</si>
  <si>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</si>
  <si>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</si>
  <si>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</si>
  <si>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</si>
  <si>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</si>
  <si>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</si>
  <si>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</si>
  <si>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</si>
  <si>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</si>
  <si>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</si>
  <si>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</si>
  <si>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</si>
  <si>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</si>
  <si>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</si>
  <si>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</si>
  <si>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</si>
  <si>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</si>
  <si>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</si>
  <si>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</si>
  <si>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</si>
  <si>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</si>
  <si>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</si>
  <si>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</si>
  <si>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</si>
  <si>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</si>
  <si>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</si>
  <si>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</si>
  <si>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</si>
  <si>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</si>
  <si>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</si>
  <si>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</si>
  <si>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</si>
  <si>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</si>
  <si>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</si>
  <si>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</si>
  <si>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</si>
  <si>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</si>
  <si>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</si>
  <si>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</si>
  <si>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</si>
  <si>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</si>
  <si>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</si>
  <si>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</si>
  <si>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</si>
  <si>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</si>
  <si>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</si>
  <si>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</si>
  <si>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</si>
  <si>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</si>
  <si>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</si>
  <si>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</si>
  <si>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</si>
  <si>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</si>
  <si>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</si>
  <si>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</si>
  <si>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</si>
  <si>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</si>
  <si>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</si>
  <si>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</si>
  <si>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</si>
  <si>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</si>
  <si>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</si>
  <si>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</si>
  <si>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</si>
  <si>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</si>
  <si>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</si>
  <si>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</si>
  <si>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</si>
  <si>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</si>
  <si>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</si>
  <si>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</si>
  <si>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</si>
  <si>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</si>
  <si>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</si>
  <si>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</si>
  <si>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</si>
  <si>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</si>
  <si>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</si>
  <si>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</si>
  <si>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</si>
  <si>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</si>
  <si>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</si>
  <si>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</si>
  <si>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</si>
  <si>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</si>
  <si>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</si>
  <si>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</si>
  <si>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</si>
  <si>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</si>
  <si>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</si>
  <si>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</si>
  <si>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</si>
  <si>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</si>
  <si>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</si>
  <si>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</si>
  <si>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</si>
  <si>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</si>
  <si>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</si>
  <si>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</si>
  <si>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</si>
  <si>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</si>
  <si>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</si>
  <si>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</si>
  <si>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</si>
  <si>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</si>
  <si>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</si>
  <si>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</si>
  <si>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</si>
  <si>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</si>
  <si>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</si>
  <si>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</si>
  <si>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</si>
  <si>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</si>
  <si>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</si>
  <si>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</si>
  <si>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</si>
  <si>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</si>
  <si>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</si>
  <si>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</si>
  <si>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</si>
  <si>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</si>
  <si>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</si>
  <si>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</si>
  <si>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</si>
  <si>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</si>
  <si>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</si>
  <si>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</si>
  <si>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</si>
  <si>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</si>
  <si>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</si>
  <si>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</si>
  <si>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</si>
  <si>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</si>
  <si>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</si>
  <si>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</si>
  <si>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</si>
  <si>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</si>
  <si>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</si>
  <si>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</si>
  <si>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</si>
  <si>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</si>
  <si>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</si>
  <si>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</si>
  <si>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</si>
  <si>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</si>
  <si>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</si>
  <si>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</si>
  <si>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</si>
  <si>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</si>
  <si>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</si>
  <si>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</si>
  <si>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</si>
  <si>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</si>
  <si>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</si>
  <si>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</si>
  <si>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</si>
  <si>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</si>
  <si>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</si>
  <si>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</si>
  <si>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</si>
  <si>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</si>
  <si>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</si>
  <si>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</si>
  <si>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</si>
  <si>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</si>
  <si>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</si>
  <si>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</si>
  <si>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</si>
  <si>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</si>
  <si>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</si>
  <si>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</si>
  <si>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</si>
  <si>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</si>
  <si>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</si>
  <si>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</si>
  <si>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</si>
  <si>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</si>
  <si>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</si>
  <si>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</si>
  <si>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</si>
  <si>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</si>
  <si>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</si>
  <si>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</si>
  <si>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</si>
  <si>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</si>
  <si>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</si>
  <si>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</si>
  <si>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</si>
  <si>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</si>
  <si>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</si>
  <si>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</si>
  <si>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</si>
  <si>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</si>
  <si>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</si>
  <si>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</si>
  <si>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</si>
  <si>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</si>
  <si>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</si>
  <si>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</si>
  <si>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</si>
  <si>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</si>
  <si>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</si>
  <si>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</si>
  <si>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</si>
  <si>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</si>
  <si>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</si>
  <si>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</si>
  <si>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</si>
  <si>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</si>
  <si>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</si>
  <si>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</si>
  <si>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</si>
  <si>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</si>
  <si>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</si>
  <si>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</si>
  <si>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</si>
  <si>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</si>
  <si>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</si>
  <si>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</si>
  <si>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</si>
  <si>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</si>
  <si>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</si>
  <si>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</si>
  <si>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</si>
  <si>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</si>
  <si>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</si>
  <si>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</si>
  <si>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</si>
  <si>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</si>
  <si>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</si>
  <si>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</si>
  <si>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</si>
  <si>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</si>
  <si>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</si>
  <si>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</si>
  <si>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</si>
  <si>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</si>
  <si>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</si>
  <si>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</si>
  <si>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</si>
  <si>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</si>
  <si>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</si>
  <si>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</si>
  <si>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</si>
  <si>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</si>
  <si>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</si>
  <si>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</si>
  <si>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</si>
  <si>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</si>
  <si>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</si>
  <si>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</si>
  <si>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</si>
  <si>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</si>
  <si>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</si>
  <si>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</si>
  <si>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</si>
  <si>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</si>
  <si>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</si>
  <si>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</si>
  <si>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</si>
  <si>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</si>
  <si>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</si>
  <si>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</si>
  <si>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</si>
  <si>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</si>
  <si>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</si>
  <si>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</si>
  <si>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</si>
  <si>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</si>
  <si>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</si>
  <si>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</si>
  <si>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</si>
  <si>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</si>
  <si>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</si>
  <si>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</si>
  <si>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</si>
  <si>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</si>
  <si>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</si>
  <si>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</si>
  <si>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</si>
  <si>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</si>
  <si>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</si>
  <si>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</si>
  <si>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</si>
  <si>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</si>
  <si>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</si>
  <si>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</si>
  <si>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</si>
  <si>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</si>
  <si>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</si>
  <si>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</si>
  <si>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</si>
  <si>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</si>
  <si>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</si>
  <si>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</si>
  <si>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</si>
  <si>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</si>
  <si>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</si>
  <si>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</si>
  <si>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</si>
  <si>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</si>
  <si>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</si>
  <si>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</si>
  <si>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</si>
  <si>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</si>
  <si>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</si>
  <si>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</si>
  <si>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</si>
  <si>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</si>
  <si>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</si>
  <si>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</si>
  <si>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</si>
  <si>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</si>
  <si>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</si>
  <si>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</si>
  <si>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</si>
  <si>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</si>
  <si>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</si>
  <si>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</si>
  <si>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</si>
  <si>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</si>
  <si>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</si>
  <si>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</si>
  <si>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</si>
  <si>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</si>
  <si>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</si>
  <si>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</si>
  <si>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</si>
  <si>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</si>
  <si>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</si>
  <si>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</si>
  <si>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</si>
  <si>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</si>
  <si>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</si>
  <si>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</si>
  <si>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</si>
  <si>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</si>
  <si>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</si>
  <si>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</si>
  <si>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</si>
  <si>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</si>
  <si>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</si>
  <si>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</si>
  <si>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</si>
  <si>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</si>
  <si>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</si>
  <si>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</si>
  <si>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</si>
  <si>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</si>
  <si>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</si>
  <si>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</si>
  <si>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</si>
  <si>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</si>
  <si>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</si>
  <si>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</si>
  <si>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</si>
  <si>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</si>
  <si>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</si>
  <si>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</si>
  <si>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</si>
  <si>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</si>
  <si>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</si>
  <si>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</si>
  <si>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</si>
  <si>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</si>
  <si>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</si>
  <si>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</si>
  <si>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</si>
  <si>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</si>
  <si>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</si>
  <si>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</si>
  <si>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</si>
  <si>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</si>
  <si>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</si>
  <si>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</si>
  <si>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</si>
  <si>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</si>
  <si>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</si>
  <si>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</si>
  <si>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</si>
  <si>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</si>
  <si>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</si>
  <si>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</si>
  <si>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</si>
  <si>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</si>
  <si>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</si>
  <si>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</si>
  <si>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</si>
  <si>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</si>
  <si>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</si>
  <si>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</si>
  <si>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</si>
  <si>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</si>
  <si>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</si>
  <si>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</si>
  <si>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</si>
  <si>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</si>
  <si>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</si>
  <si>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</si>
  <si>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</si>
  <si>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</si>
  <si>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</si>
  <si>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</si>
  <si>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</si>
  <si>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</si>
  <si>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</si>
  <si>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</si>
  <si>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</si>
  <si>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</si>
  <si>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</si>
  <si>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</si>
  <si>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</si>
  <si>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</si>
  <si>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</si>
  <si>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</si>
  <si>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</si>
  <si>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</si>
  <si>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</si>
  <si>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</si>
  <si>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</si>
  <si>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</si>
  <si>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</si>
  <si>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</si>
  <si>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</si>
  <si>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</si>
  <si>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</si>
  <si>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</si>
  <si>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</si>
  <si>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</si>
  <si>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</si>
  <si>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</si>
  <si>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</si>
  <si>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</si>
  <si>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</si>
  <si>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</si>
  <si>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</si>
  <si>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</si>
  <si>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</si>
  <si>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</si>
  <si>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</si>
  <si>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</si>
  <si>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</si>
  <si>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</si>
  <si>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</si>
  <si>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</si>
  <si>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</si>
  <si>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</si>
  <si>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</si>
  <si>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</si>
  <si>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</si>
  <si>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</si>
  <si>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</si>
  <si>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</si>
  <si>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</si>
  <si>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</si>
  <si>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</si>
  <si>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</si>
  <si>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</si>
  <si>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</si>
  <si>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</si>
  <si>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</si>
  <si>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</si>
  <si>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</si>
  <si>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</si>
  <si>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</si>
  <si>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</si>
  <si>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</si>
  <si>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</si>
  <si>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</si>
  <si>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</si>
  <si>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</si>
  <si>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</si>
  <si>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</si>
  <si>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</si>
  <si>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</si>
  <si>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</si>
  <si>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</si>
  <si>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</si>
  <si>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</si>
  <si>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</si>
  <si>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</si>
  <si>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</si>
  <si>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</si>
  <si>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</si>
  <si>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</si>
  <si>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</si>
  <si>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</si>
  <si>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</si>
  <si>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</si>
  <si>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</si>
  <si>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</si>
  <si>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</si>
  <si>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</si>
  <si>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</si>
  <si>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</si>
  <si>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</si>
  <si>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</si>
  <si>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</si>
  <si>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</si>
  <si>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</si>
  <si>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</si>
  <si>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</si>
  <si>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</si>
  <si>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</si>
  <si>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</si>
  <si>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</si>
  <si>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</si>
  <si>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</si>
  <si>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</si>
  <si>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</si>
  <si>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</si>
  <si>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</si>
  <si>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</si>
  <si>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</si>
  <si>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</si>
  <si>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</si>
  <si>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</si>
  <si>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</si>
  <si>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</si>
  <si>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</si>
  <si>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</si>
  <si>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</si>
  <si>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</si>
  <si>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</si>
  <si>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</si>
  <si>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</si>
  <si>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</si>
  <si>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</si>
  <si>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</si>
  <si>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</si>
  <si>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</si>
  <si>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</si>
  <si>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</si>
  <si>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</si>
  <si>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</si>
  <si>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</si>
  <si>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</si>
  <si>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</si>
  <si>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</si>
  <si>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</si>
  <si>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</si>
  <si>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</si>
  <si>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</si>
  <si>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</si>
  <si>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</si>
  <si>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</si>
  <si>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</si>
  <si>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</si>
  <si>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</si>
  <si>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</si>
  <si>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</si>
  <si>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</si>
  <si>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</si>
  <si>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</si>
  <si>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</si>
  <si>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</si>
  <si>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</si>
  <si>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</si>
  <si>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</si>
  <si>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</si>
  <si>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</si>
  <si>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</si>
  <si>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</si>
  <si>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</si>
  <si>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</si>
  <si>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</si>
  <si>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</si>
  <si>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</si>
  <si>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</si>
  <si>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</si>
  <si>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</si>
  <si>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</si>
  <si>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</si>
  <si>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</si>
  <si>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</si>
  <si>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</si>
  <si>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</si>
  <si>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</si>
  <si>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</si>
  <si>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</si>
  <si>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</si>
  <si>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</si>
  <si>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</si>
  <si>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</si>
  <si>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</si>
  <si>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</si>
  <si>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</si>
  <si>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</si>
  <si>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</si>
  <si>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</si>
  <si>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</si>
  <si>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</si>
  <si>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</si>
  <si>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</si>
  <si>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</si>
  <si>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</si>
  <si>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</si>
  <si>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</si>
  <si>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</si>
  <si>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</si>
  <si>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</si>
  <si>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</si>
  <si>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</si>
  <si>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</si>
  <si>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</si>
  <si>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</si>
  <si>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</si>
  <si>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</si>
  <si>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</si>
  <si>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</si>
  <si>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</si>
  <si>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</si>
  <si>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</si>
  <si>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</si>
  <si>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</si>
  <si>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</si>
  <si>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</si>
  <si>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</si>
  <si>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</si>
  <si>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</si>
  <si>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</si>
  <si>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</si>
  <si>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</si>
  <si>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</si>
  <si>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</si>
  <si>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</si>
  <si>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</si>
  <si>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</si>
  <si>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</si>
  <si>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</si>
  <si>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</si>
  <si>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</si>
  <si>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</si>
  <si>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</si>
  <si>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</si>
  <si>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</si>
  <si>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</si>
  <si>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</si>
  <si>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</si>
  <si>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</si>
  <si>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</si>
  <si>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</si>
  <si>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</si>
  <si>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</si>
  <si>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</si>
  <si>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</si>
  <si>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</si>
  <si>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</si>
  <si>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</si>
  <si>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</si>
  <si>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</si>
  <si>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</si>
  <si>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</si>
  <si>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</si>
  <si>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</si>
  <si>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</si>
  <si>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</si>
  <si>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</si>
  <si>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</si>
  <si>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</si>
  <si>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</si>
  <si>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</si>
  <si>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</si>
  <si>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</si>
  <si>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</si>
  <si>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</si>
  <si>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</si>
  <si>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</si>
  <si>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</si>
  <si>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</si>
  <si>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</si>
  <si>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</si>
  <si>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</si>
  <si>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</si>
  <si>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</si>
  <si>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</si>
  <si>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</si>
  <si>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</si>
  <si>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</si>
  <si>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</si>
  <si>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</si>
  <si>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</si>
  <si>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</si>
  <si>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</si>
  <si>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</si>
  <si>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</si>
  <si>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</si>
  <si>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</si>
  <si>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</si>
  <si>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</si>
  <si>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</si>
  <si>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</si>
  <si>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</si>
  <si>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</si>
  <si>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</si>
  <si>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</si>
  <si>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</si>
  <si>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</si>
  <si>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</si>
  <si>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</si>
  <si>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</si>
  <si>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</si>
  <si>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</si>
  <si>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</si>
  <si>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</si>
  <si>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</si>
  <si>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</si>
  <si>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</si>
  <si>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</si>
  <si>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</si>
  <si>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</si>
  <si>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</si>
  <si>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</si>
  <si>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</si>
  <si>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</si>
  <si>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</si>
  <si>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</si>
  <si>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</si>
  <si>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</si>
  <si>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</si>
  <si>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</si>
  <si>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</si>
  <si>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</si>
  <si>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</si>
  <si>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</si>
  <si>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</si>
  <si>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</si>
  <si>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</si>
  <si>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</si>
  <si>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</si>
  <si>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</si>
  <si>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</si>
  <si>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</si>
  <si>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</si>
  <si>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</si>
  <si>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</si>
  <si>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</si>
  <si>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</si>
  <si>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</si>
  <si>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</si>
  <si>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</si>
  <si>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</si>
  <si>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</si>
  <si>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</si>
  <si>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</si>
  <si>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</si>
  <si>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</si>
  <si>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</si>
  <si>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</si>
  <si>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</si>
  <si>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</si>
  <si>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</si>
  <si>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</si>
  <si>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</si>
  <si>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</si>
  <si>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</si>
  <si>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</si>
  <si>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</si>
  <si>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</si>
  <si>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</si>
  <si>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</si>
  <si>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</si>
  <si>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</si>
  <si>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</si>
  <si>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</si>
  <si>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</si>
  <si>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</si>
  <si>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</si>
  <si>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</si>
  <si>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</si>
  <si>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</si>
  <si>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</si>
  <si>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</si>
  <si>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</si>
  <si>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</si>
  <si>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</si>
  <si>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</si>
  <si>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</si>
  <si>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</si>
  <si>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</si>
  <si>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</si>
  <si>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</si>
  <si>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</si>
  <si>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</si>
  <si>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</si>
  <si>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</si>
  <si>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</si>
  <si>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</si>
  <si>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</si>
  <si>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</si>
  <si>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</si>
  <si>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</si>
  <si>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</si>
  <si>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</si>
  <si>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</si>
  <si>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</si>
  <si>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</si>
  <si>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</si>
  <si>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</si>
  <si>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</si>
  <si>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</si>
  <si>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</si>
  <si>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</si>
  <si>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</si>
  <si>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</si>
  <si>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</si>
  <si>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</si>
  <si>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</si>
  <si>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</si>
  <si>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</si>
  <si>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</si>
  <si>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</si>
  <si>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</si>
  <si>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</si>
  <si>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</si>
  <si>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</si>
  <si>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</si>
  <si>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</si>
  <si>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</si>
  <si>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</si>
  <si>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</si>
  <si>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</si>
  <si>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</si>
  <si>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</si>
  <si>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</si>
  <si>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</si>
  <si>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</si>
  <si>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</si>
  <si>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</si>
  <si>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</si>
  <si>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</si>
  <si>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</si>
  <si>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</si>
  <si>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</si>
  <si>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</si>
  <si>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</si>
  <si>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</si>
  <si>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</si>
  <si>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</si>
  <si>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</si>
  <si>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</si>
  <si>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</si>
  <si>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</si>
  <si>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</si>
  <si>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</si>
  <si>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</si>
  <si>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</si>
  <si>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</si>
  <si>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</si>
  <si>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</si>
  <si>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</si>
  <si>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</si>
  <si>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</si>
  <si>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</si>
  <si>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</si>
  <si>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</si>
  <si>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</si>
  <si>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</si>
  <si>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</si>
  <si>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</si>
  <si>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</si>
  <si>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</si>
  <si>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</si>
  <si>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</si>
  <si>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</si>
  <si>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</si>
  <si>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</si>
  <si>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</si>
  <si>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</si>
  <si>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</si>
  <si>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</si>
  <si>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</si>
  <si>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</si>
  <si>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</si>
  <si>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</si>
  <si>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</si>
  <si>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</si>
  <si>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</si>
  <si>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</si>
  <si>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</si>
  <si>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</si>
  <si>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</si>
  <si>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</si>
  <si>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</si>
  <si>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</si>
  <si>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</si>
  <si>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</si>
  <si>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</si>
  <si>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</si>
  <si>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</si>
  <si>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</si>
  <si>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</si>
  <si>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</si>
  <si>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</si>
  <si>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</si>
  <si>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</si>
  <si>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</si>
  <si>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</si>
  <si>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</si>
  <si>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</si>
  <si>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</si>
  <si>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</si>
  <si>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</si>
  <si>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</si>
  <si>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</si>
  <si>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</si>
  <si>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</si>
  <si>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</si>
  <si>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</si>
  <si>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</si>
  <si>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</si>
  <si>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</si>
  <si>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</si>
  <si>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</si>
  <si>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</si>
  <si>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</si>
  <si>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</si>
  <si>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</si>
  <si>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</si>
  <si>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</si>
  <si>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</si>
  <si>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</si>
  <si>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</si>
  <si>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</si>
  <si>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</si>
  <si>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</si>
  <si>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</si>
  <si>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</si>
  <si>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</si>
  <si>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</si>
  <si>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</si>
  <si>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</si>
  <si>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</si>
  <si>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</si>
  <si>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</si>
  <si>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</si>
  <si>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</si>
  <si>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</si>
  <si>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</si>
  <si>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</si>
  <si>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</si>
  <si>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</si>
  <si>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</si>
  <si>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</si>
  <si>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</si>
  <si>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</si>
  <si>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</si>
  <si>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</si>
  <si>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</si>
  <si>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</si>
  <si>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</si>
  <si>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</si>
  <si>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</si>
  <si>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</si>
  <si>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</si>
  <si>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</si>
  <si>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</si>
  <si>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</si>
  <si>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</si>
  <si>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</si>
  <si>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</si>
  <si>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</si>
  <si>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</si>
  <si>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</si>
  <si>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</si>
  <si>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</si>
  <si>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</si>
  <si>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</si>
  <si>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</si>
  <si>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</si>
  <si>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</si>
  <si>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</si>
  <si>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</si>
  <si>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</si>
  <si>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</si>
  <si>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</si>
  <si>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</si>
  <si>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</si>
  <si>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</si>
  <si>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</si>
  <si>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</si>
  <si>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</si>
  <si>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</si>
  <si>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</si>
  <si>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</si>
  <si>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</si>
  <si>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</si>
  <si>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</si>
  <si>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</si>
  <si>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</si>
  <si>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</si>
  <si>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</si>
  <si>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</si>
  <si>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</si>
  <si>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</si>
  <si>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</si>
  <si>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</si>
  <si>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</si>
  <si>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</si>
  <si>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</si>
  <si>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</si>
  <si>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</si>
  <si>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</si>
  <si>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</si>
  <si>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</si>
  <si>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</si>
  <si>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</si>
  <si>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</si>
  <si>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</si>
  <si>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</si>
  <si>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</si>
  <si>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</si>
  <si>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</si>
  <si>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</si>
  <si>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</si>
  <si>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</si>
  <si>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</si>
  <si>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</si>
  <si>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</si>
  <si>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</si>
  <si>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</si>
  <si>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</si>
  <si>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</si>
  <si>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</si>
  <si>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</si>
  <si>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</si>
  <si>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</si>
  <si>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</si>
  <si>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</si>
  <si>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</si>
  <si>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</si>
  <si>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</si>
  <si>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</si>
  <si>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</si>
  <si>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</si>
  <si>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</si>
  <si>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</si>
  <si>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</si>
  <si>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</si>
  <si>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</si>
  <si>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</si>
  <si>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</si>
  <si>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</si>
  <si>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</si>
  <si>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</si>
  <si>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</si>
  <si>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</si>
  <si>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</si>
  <si>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</si>
  <si>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</si>
  <si>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</si>
  <si>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</si>
  <si>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</si>
  <si>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</si>
  <si>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</si>
  <si>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</si>
  <si>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</si>
  <si>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</si>
  <si>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</si>
  <si>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</si>
  <si>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</si>
  <si>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</si>
  <si>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</si>
  <si>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</si>
  <si>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</si>
  <si>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</si>
  <si>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</si>
  <si>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</si>
  <si>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</si>
  <si>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</si>
  <si>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</si>
  <si>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</si>
  <si>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</si>
  <si>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</si>
  <si>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</si>
  <si>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</si>
  <si>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</si>
  <si>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</si>
  <si>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</si>
  <si>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</si>
  <si>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</si>
  <si>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</si>
  <si>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</si>
  <si>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</si>
  <si>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</si>
  <si>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</si>
  <si>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</si>
  <si>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</si>
  <si>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</si>
  <si>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</si>
  <si>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</si>
  <si>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</si>
  <si>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</si>
  <si>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</si>
  <si>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</si>
  <si>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</si>
  <si>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</si>
  <si>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</si>
  <si>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</si>
  <si>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</si>
  <si>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</si>
  <si>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</si>
  <si>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</si>
  <si>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</si>
  <si>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</si>
  <si>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</si>
  <si>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</si>
  <si>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</si>
  <si>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</si>
  <si>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</si>
  <si>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</si>
  <si>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</si>
  <si>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</si>
  <si>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</si>
  <si>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</si>
  <si>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</si>
  <si>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</si>
  <si>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</si>
  <si>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</si>
  <si>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</si>
  <si>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</si>
  <si>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</si>
  <si>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</si>
  <si>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</si>
  <si>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</si>
  <si>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</si>
  <si>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</si>
  <si>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</si>
  <si>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</si>
  <si>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</si>
  <si>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</si>
  <si>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</si>
  <si>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</si>
  <si>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</si>
  <si>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</si>
  <si>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</si>
  <si>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</si>
  <si>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</si>
  <si>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</si>
  <si>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</si>
  <si>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</si>
  <si>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</si>
  <si>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</si>
  <si>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</si>
  <si>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</si>
  <si>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</si>
  <si>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</si>
  <si>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</si>
  <si>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</si>
  <si>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</si>
  <si>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</si>
  <si>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</si>
  <si>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</si>
  <si>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</si>
  <si>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</si>
  <si>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</si>
  <si>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</si>
  <si>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</si>
  <si>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</si>
  <si>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</si>
  <si>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</si>
  <si>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</si>
  <si>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</si>
  <si>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</si>
  <si>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</si>
  <si>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</si>
  <si>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</si>
  <si>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</si>
  <si>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</si>
  <si>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</si>
  <si>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</si>
  <si>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</si>
  <si>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</si>
  <si>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</si>
  <si>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</si>
  <si>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</si>
  <si>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</si>
  <si>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</si>
  <si>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</si>
  <si>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</si>
  <si>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</si>
  <si>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</si>
  <si>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</si>
  <si>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</si>
  <si>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</si>
  <si>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</si>
  <si>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</si>
  <si>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</si>
  <si>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</si>
  <si>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</si>
  <si>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</si>
  <si>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</si>
  <si>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</si>
  <si>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</si>
  <si>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</si>
  <si>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</si>
  <si>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</si>
  <si>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</si>
  <si>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</si>
  <si>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</si>
  <si>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</si>
  <si>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</si>
  <si>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</si>
  <si>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</si>
  <si>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</si>
  <si>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</si>
  <si>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</si>
  <si>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</si>
  <si>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</si>
  <si>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</si>
  <si>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</si>
  <si>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</si>
  <si>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</si>
  <si>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</si>
  <si>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</si>
  <si>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</si>
  <si>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</si>
  <si>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</si>
  <si>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</si>
  <si>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</si>
  <si>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</si>
  <si>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</si>
  <si>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</si>
  <si>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</si>
  <si>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</si>
  <si>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</si>
  <si>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</si>
  <si>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</si>
  <si>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</si>
  <si>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</si>
  <si>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</si>
  <si>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</si>
  <si>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</si>
  <si>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</si>
  <si>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</si>
  <si>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</si>
  <si>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</si>
  <si>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</si>
  <si>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</si>
  <si>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</si>
  <si>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</si>
  <si>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</si>
  <si>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</si>
  <si>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</si>
  <si>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</si>
  <si>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</si>
  <si>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</si>
  <si>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</si>
  <si>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</si>
  <si>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</si>
  <si>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</si>
  <si>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</si>
  <si>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</si>
  <si>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</si>
  <si>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</si>
  <si>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</si>
  <si>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</si>
  <si>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</si>
  <si>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</si>
  <si>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</si>
  <si>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</si>
  <si>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</si>
  <si>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</si>
  <si>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</si>
  <si>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</si>
  <si>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</si>
  <si>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</si>
  <si>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</si>
  <si>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</si>
  <si>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</si>
  <si>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</si>
  <si>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</si>
  <si>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</si>
  <si>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</si>
  <si>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</si>
  <si>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</si>
  <si>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</si>
  <si>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</si>
  <si>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</si>
  <si>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</si>
  <si>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</si>
  <si>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</si>
  <si>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</si>
  <si>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</si>
  <si>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</si>
  <si>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</si>
  <si>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</si>
  <si>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</si>
  <si>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</si>
  <si>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</si>
  <si>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</si>
  <si>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</si>
  <si>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</si>
  <si>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</si>
  <si>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</si>
  <si>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</si>
  <si>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</si>
  <si>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</si>
  <si>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</si>
  <si>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</si>
  <si>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</si>
  <si>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</si>
  <si>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</si>
  <si>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</si>
  <si>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</si>
  <si>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</si>
  <si>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</si>
  <si>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</si>
  <si>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</si>
  <si>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</si>
  <si>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</si>
  <si>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</si>
  <si>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</si>
  <si>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</si>
  <si>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</si>
  <si>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</si>
  <si>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</si>
  <si>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</si>
  <si>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</si>
  <si>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</si>
  <si>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</si>
  <si>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</si>
  <si>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</si>
  <si>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</si>
  <si>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</si>
  <si>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</si>
  <si>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</si>
  <si>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</si>
  <si>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</si>
  <si>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</si>
  <si>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</si>
  <si>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</si>
  <si>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</si>
  <si>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</si>
  <si>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</si>
  <si>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</si>
  <si>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</si>
  <si>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</si>
  <si>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</si>
  <si>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</si>
  <si>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</si>
  <si>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</si>
  <si>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</si>
  <si>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</si>
  <si>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</si>
  <si>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</si>
  <si>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</si>
  <si>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</si>
  <si>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</si>
  <si>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</si>
  <si>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</si>
  <si>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</si>
  <si>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</si>
  <si>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</si>
  <si>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</si>
  <si>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</si>
  <si>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</si>
  <si>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</si>
  <si>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</si>
  <si>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</si>
  <si>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</si>
  <si>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</si>
  <si>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</si>
  <si>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</si>
  <si>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</si>
  <si>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</si>
  <si>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</si>
  <si>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</si>
  <si>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</si>
  <si>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</si>
  <si>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</si>
  <si>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</si>
  <si>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</si>
  <si>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</si>
  <si>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</si>
  <si>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</si>
  <si>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</si>
  <si>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</si>
  <si>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</si>
  <si>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</si>
  <si>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</si>
  <si>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</si>
  <si>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</si>
  <si>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</si>
  <si>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</si>
  <si>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</si>
  <si>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</si>
  <si>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</si>
  <si>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</si>
  <si>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</si>
  <si>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</si>
  <si>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</si>
  <si>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</si>
  <si>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</si>
  <si>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</si>
  <si>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</si>
  <si>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</si>
  <si>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</si>
  <si>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</si>
  <si>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</si>
  <si>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</si>
  <si>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</si>
  <si>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</si>
  <si>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</si>
  <si>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</si>
  <si>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</si>
  <si>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</si>
  <si>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</si>
  <si>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</si>
  <si>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</si>
  <si>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</si>
  <si>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</si>
  <si>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</si>
  <si>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</si>
  <si>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</si>
  <si>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</si>
  <si>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</si>
  <si>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</si>
  <si>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</si>
  <si>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</si>
  <si>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</si>
  <si>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</si>
  <si>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</si>
  <si>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</si>
  <si>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</si>
  <si>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</si>
  <si>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</si>
  <si>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</si>
  <si>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</si>
  <si>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</si>
  <si>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</si>
  <si>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</si>
  <si>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</si>
  <si>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</si>
  <si>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</si>
  <si>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</si>
  <si>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</si>
  <si>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</si>
  <si>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</si>
  <si>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</si>
  <si>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</si>
  <si>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</si>
  <si>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</si>
  <si>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</si>
  <si>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</si>
  <si>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</si>
  <si>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</si>
  <si>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</si>
  <si>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</si>
  <si>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</si>
  <si>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</si>
  <si>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</si>
  <si>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</si>
  <si>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</si>
  <si>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</si>
  <si>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</si>
  <si>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</si>
  <si>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</si>
  <si>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</si>
  <si>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</si>
  <si>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</si>
  <si>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</si>
  <si>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</si>
  <si>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</si>
  <si>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</si>
  <si>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</si>
  <si>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</si>
  <si>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</si>
  <si>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</si>
  <si>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</si>
  <si>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</si>
  <si>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</si>
  <si>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</si>
  <si>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</si>
  <si>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</si>
  <si>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</si>
  <si>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</si>
  <si>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</si>
  <si>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</si>
  <si>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</si>
  <si>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</si>
  <si>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</si>
  <si>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</si>
  <si>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</si>
  <si>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</si>
  <si>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</si>
  <si>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</si>
  <si>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</si>
  <si>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</si>
  <si>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</si>
  <si>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</si>
  <si>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</si>
  <si>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</si>
  <si>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</si>
  <si>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</si>
  <si>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</si>
  <si>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</si>
  <si>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</si>
  <si>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</si>
  <si>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</si>
  <si>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</si>
  <si>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</si>
  <si>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</si>
  <si>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</si>
  <si>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</si>
  <si>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</si>
  <si>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</si>
  <si>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</si>
  <si>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</si>
  <si>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</si>
  <si>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</si>
  <si>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</si>
  <si>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</si>
  <si>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</si>
  <si>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</si>
  <si>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</si>
  <si>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</si>
  <si>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</si>
  <si>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</si>
  <si>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</si>
  <si>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</si>
  <si>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</si>
  <si>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</si>
  <si>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</si>
  <si>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</si>
  <si>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</si>
  <si>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</si>
  <si>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</si>
  <si>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</si>
  <si>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</si>
  <si>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</si>
  <si>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</si>
  <si>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</si>
  <si>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</si>
  <si>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</si>
  <si>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</si>
  <si>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</si>
  <si>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</si>
  <si>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</si>
  <si>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</si>
  <si>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</si>
  <si>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</si>
  <si>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</si>
  <si>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</si>
  <si>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</si>
  <si>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</si>
  <si>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</si>
  <si>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</si>
  <si>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</si>
  <si>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</si>
  <si>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</si>
  <si>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</si>
  <si>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</si>
  <si>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</si>
  <si>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</si>
  <si>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</si>
  <si>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</si>
  <si>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</si>
  <si>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</si>
  <si>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</si>
  <si>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</si>
  <si>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</si>
  <si>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</si>
  <si>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</si>
  <si>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</si>
  <si>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</si>
  <si>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</si>
  <si>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</si>
  <si>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</si>
  <si>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</si>
  <si>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</si>
  <si>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</si>
  <si>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</si>
  <si>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</si>
  <si>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</si>
  <si>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</si>
  <si>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</si>
  <si>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</si>
  <si>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</si>
  <si>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</si>
  <si>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</si>
  <si>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</si>
  <si>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</si>
  <si>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</si>
  <si>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</si>
  <si>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</si>
  <si>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</si>
  <si>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</si>
  <si>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</si>
  <si>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</si>
  <si>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</si>
  <si>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</si>
  <si>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</si>
  <si>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</si>
  <si>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</si>
  <si>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</si>
  <si>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</si>
  <si>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</si>
  <si>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</si>
  <si>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</si>
  <si>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</si>
  <si>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</si>
  <si>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</si>
  <si>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</si>
  <si>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</si>
  <si>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</si>
  <si>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</si>
  <si>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</si>
  <si>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</si>
  <si>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</si>
  <si>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</si>
  <si>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</si>
  <si>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</si>
  <si>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</si>
  <si>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</si>
  <si>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</si>
  <si>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</si>
  <si>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</si>
  <si>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</si>
  <si>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</si>
  <si>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</si>
  <si>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</si>
  <si>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</si>
  <si>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</si>
  <si>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</si>
  <si>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</si>
  <si>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</si>
  <si>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</si>
  <si>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</si>
  <si>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</si>
  <si>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</si>
  <si>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</si>
  <si>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</si>
  <si>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</si>
  <si>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</si>
  <si>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</si>
  <si>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</si>
  <si>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</si>
  <si>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</si>
  <si>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</si>
  <si>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</si>
  <si>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</si>
  <si>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</si>
  <si>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</si>
  <si>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</si>
  <si>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</si>
  <si>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</si>
  <si>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</si>
  <si>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</si>
  <si>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</si>
  <si>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</si>
  <si>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</si>
  <si>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</si>
  <si>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</si>
  <si>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</si>
  <si>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</si>
  <si>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</si>
  <si>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</si>
  <si>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</si>
  <si>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</si>
  <si>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</si>
  <si>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</si>
  <si>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</si>
  <si>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</si>
  <si>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</si>
  <si>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</si>
  <si>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</si>
  <si>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</si>
  <si>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</si>
  <si>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</si>
  <si>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</si>
  <si>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</si>
  <si>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</si>
  <si>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</si>
  <si>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</si>
  <si>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</si>
  <si>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</si>
  <si>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</si>
  <si>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</si>
  <si>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</si>
  <si>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</si>
  <si>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</si>
  <si>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</si>
  <si>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</si>
  <si>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</si>
  <si>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</si>
  <si>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</si>
  <si>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</si>
  <si>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</si>
  <si>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</si>
  <si>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</si>
  <si>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</si>
  <si>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</si>
  <si>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</si>
  <si>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</si>
  <si>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</si>
  <si>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</si>
  <si>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</si>
  <si>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</si>
  <si>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</si>
  <si>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</si>
  <si>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</si>
  <si>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</si>
  <si>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</si>
  <si>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</si>
  <si>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</si>
  <si>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</si>
  <si>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</si>
  <si>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</si>
  <si>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</si>
  <si>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</si>
  <si>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</si>
  <si>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</si>
  <si>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</si>
  <si>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</si>
  <si>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</si>
  <si>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</si>
  <si>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</si>
  <si>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</si>
  <si>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</si>
  <si>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</si>
  <si>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</si>
  <si>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</si>
  <si>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</si>
  <si>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</si>
  <si>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</si>
  <si>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</si>
  <si>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</si>
  <si>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</si>
  <si>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</si>
  <si>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</si>
  <si>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</si>
  <si>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</si>
  <si>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</si>
  <si>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</si>
  <si>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</si>
  <si>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</si>
  <si>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</si>
  <si>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</si>
  <si>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</si>
  <si>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</si>
  <si>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</si>
  <si>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</si>
  <si>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</si>
  <si>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</si>
  <si>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</si>
  <si>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</si>
  <si>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</si>
  <si>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</si>
  <si>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</si>
  <si>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</si>
  <si>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</si>
  <si>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</si>
  <si>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</si>
  <si>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</si>
  <si>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</si>
  <si>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</si>
  <si>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</si>
  <si>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</si>
  <si>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</si>
  <si>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</si>
  <si>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</si>
  <si>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</si>
  <si>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</si>
  <si>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</si>
  <si>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</si>
  <si>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</si>
  <si>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</si>
  <si>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</si>
  <si>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</si>
  <si>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</si>
  <si>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</si>
  <si>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</si>
  <si>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</si>
  <si>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</si>
  <si>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</si>
  <si>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</si>
  <si>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</si>
  <si>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</si>
  <si>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</si>
  <si>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</si>
  <si>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</si>
  <si>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</si>
  <si>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</si>
  <si>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</si>
  <si>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</si>
  <si>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</si>
  <si>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</si>
  <si>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</si>
  <si>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</si>
  <si>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</si>
  <si>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</si>
  <si>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</si>
  <si>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</si>
  <si>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</si>
  <si>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</si>
  <si>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</si>
  <si>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</si>
  <si>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</si>
  <si>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</si>
  <si>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</si>
  <si>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</si>
  <si>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</si>
  <si>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</si>
  <si>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</si>
  <si>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</si>
  <si>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</si>
  <si>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</si>
  <si>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</si>
  <si>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</si>
  <si>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</si>
  <si>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</si>
  <si>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</si>
  <si>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</si>
  <si>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</si>
  <si>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</si>
  <si>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</si>
  <si>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</si>
  <si>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</si>
  <si>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</si>
  <si>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</si>
  <si>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</si>
  <si>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</si>
  <si>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</si>
  <si>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</si>
  <si>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</si>
  <si>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</si>
  <si>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</si>
  <si>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</si>
  <si>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</si>
  <si>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</si>
  <si>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</si>
  <si>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</si>
  <si>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</si>
  <si>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</si>
  <si>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</si>
  <si>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</si>
  <si>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</si>
  <si>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</si>
  <si>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</si>
  <si>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</si>
  <si>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</si>
  <si>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</si>
  <si>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</si>
  <si>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</si>
  <si>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</si>
  <si>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</si>
  <si>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</si>
  <si>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</si>
  <si>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</si>
  <si>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</si>
  <si>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</si>
  <si>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</si>
  <si>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</si>
  <si>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</si>
  <si>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</si>
  <si>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</si>
  <si>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</si>
  <si>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</si>
  <si>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</si>
  <si>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</si>
  <si>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</si>
  <si>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</si>
  <si>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</si>
  <si>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</si>
  <si>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</si>
  <si>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</si>
  <si>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</si>
  <si>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</si>
  <si>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</si>
  <si>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</si>
  <si>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</si>
  <si>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</si>
  <si>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</si>
  <si>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</si>
  <si>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</si>
  <si>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</si>
  <si>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</si>
  <si>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</si>
  <si>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</si>
  <si>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</si>
  <si>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</si>
  <si>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</si>
  <si>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</si>
  <si>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</si>
  <si>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</si>
  <si>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</si>
  <si>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</si>
  <si>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</si>
  <si>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</si>
  <si>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</si>
  <si>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</si>
  <si>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</si>
  <si>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</si>
  <si>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</si>
  <si>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</si>
  <si>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</si>
  <si>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</si>
  <si>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</si>
  <si>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</si>
  <si>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</si>
  <si>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</si>
  <si>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</si>
  <si>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</si>
  <si>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</si>
  <si>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</si>
  <si>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</si>
  <si>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</si>
  <si>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</si>
  <si>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</si>
  <si>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</si>
  <si>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</si>
  <si>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</si>
  <si>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</si>
  <si>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</si>
  <si>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</si>
  <si>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</si>
  <si>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</si>
  <si>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</si>
  <si>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</si>
  <si>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</si>
  <si>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</si>
  <si>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</si>
  <si>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</si>
  <si>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</si>
  <si>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</si>
  <si>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</si>
  <si>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</si>
  <si>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</si>
  <si>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</si>
  <si>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</si>
  <si>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</si>
  <si>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</si>
  <si>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</si>
  <si>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</si>
  <si>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</si>
  <si>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</si>
  <si>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</si>
  <si>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</si>
  <si>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</si>
  <si>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</si>
  <si>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</si>
  <si>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</si>
  <si>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</si>
  <si>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</si>
  <si>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</si>
  <si>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</si>
  <si>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</si>
  <si>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</si>
  <si>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</si>
  <si>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</si>
  <si>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</si>
  <si>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</si>
  <si>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</si>
  <si>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</si>
  <si>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</si>
  <si>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</si>
  <si>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</si>
  <si>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</si>
  <si>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</si>
  <si>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</si>
  <si>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</si>
  <si>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</si>
  <si>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</si>
  <si>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</si>
  <si>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</si>
  <si>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</si>
  <si>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</si>
  <si>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</si>
  <si>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</si>
  <si>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</si>
  <si>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</si>
  <si>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</si>
  <si>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</si>
  <si>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</si>
  <si>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</si>
  <si>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</si>
  <si>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</si>
  <si>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</si>
  <si>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</si>
  <si>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</si>
  <si>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</si>
  <si>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</si>
  <si>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</si>
  <si>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</si>
  <si>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</si>
  <si>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</si>
  <si>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</si>
  <si>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</si>
  <si>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</si>
  <si>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</si>
  <si>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</si>
  <si>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</si>
  <si>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</si>
  <si>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</si>
  <si>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</si>
  <si>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</si>
  <si>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</si>
  <si>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</si>
  <si>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</si>
  <si>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</si>
  <si>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</si>
  <si>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</si>
  <si>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</si>
  <si>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</si>
  <si>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</si>
  <si>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</si>
  <si>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</si>
  <si>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</si>
  <si>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</si>
  <si>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</si>
  <si>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</si>
  <si>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</si>
  <si>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</si>
  <si>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</si>
  <si>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</si>
  <si>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</si>
  <si>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</si>
  <si>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</si>
  <si>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</si>
  <si>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</si>
  <si>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</si>
  <si>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</si>
  <si>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</si>
  <si>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</si>
  <si>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</si>
  <si>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</si>
  <si>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</si>
  <si>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</si>
  <si>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</si>
  <si>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</si>
  <si>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</si>
  <si>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</si>
  <si>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</si>
  <si>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</si>
  <si>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</si>
  <si>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</si>
  <si>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</si>
  <si>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</si>
  <si>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</si>
  <si>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</si>
  <si>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</si>
  <si>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</si>
  <si>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</si>
  <si>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</si>
  <si>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</si>
  <si>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</si>
  <si>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</si>
  <si>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</si>
  <si>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</si>
  <si>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</si>
  <si>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</si>
  <si>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</si>
  <si>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</si>
  <si>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</si>
  <si>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</si>
  <si>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</si>
  <si>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</si>
  <si>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</si>
  <si>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</si>
  <si>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</si>
  <si>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</si>
  <si>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</si>
  <si>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</si>
  <si>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</si>
  <si>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</si>
  <si>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</si>
  <si>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</si>
  <si>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</si>
  <si>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</si>
  <si>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</si>
  <si>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</si>
  <si>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</si>
  <si>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</si>
  <si>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</si>
  <si>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</si>
  <si>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</si>
  <si>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</si>
  <si>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</si>
  <si>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</si>
  <si>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</si>
  <si>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</si>
  <si>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</si>
  <si>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</si>
  <si>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</si>
  <si>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</si>
  <si>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</si>
  <si>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</si>
  <si>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</si>
  <si>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</si>
  <si>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</si>
  <si>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</si>
  <si>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</si>
  <si>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</si>
  <si>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</si>
  <si>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</si>
  <si>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</si>
  <si>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</si>
  <si>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</si>
  <si>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</si>
  <si>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</si>
  <si>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</si>
  <si>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</si>
  <si>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</si>
  <si>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</si>
  <si>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</si>
  <si>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</si>
  <si>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</si>
  <si>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</si>
  <si>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</si>
  <si>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</si>
  <si>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</si>
  <si>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</si>
  <si>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</si>
  <si>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</si>
  <si>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</si>
  <si>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</si>
  <si>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</si>
  <si>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</si>
  <si>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</si>
  <si>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</si>
  <si>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</si>
  <si>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</si>
  <si>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</si>
  <si>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</si>
  <si>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</si>
  <si>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</si>
  <si>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</si>
  <si>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</si>
  <si>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</si>
  <si>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</si>
  <si>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</si>
  <si>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</si>
  <si>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</si>
  <si>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</si>
  <si>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</si>
  <si>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</si>
  <si>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</si>
  <si>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</si>
  <si>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</si>
  <si>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</si>
  <si>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</si>
  <si>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</si>
  <si>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</si>
  <si>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</si>
  <si>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</si>
  <si>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</si>
  <si>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</si>
  <si>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</si>
  <si>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</si>
  <si>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</si>
  <si>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</si>
  <si>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</si>
  <si>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</si>
  <si>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</si>
  <si>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</si>
  <si>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</si>
  <si>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</si>
  <si>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</si>
  <si>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</si>
  <si>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</si>
  <si>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</si>
  <si>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</si>
  <si>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</si>
  <si>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</si>
  <si>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</si>
  <si>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</si>
  <si>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</si>
  <si>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</si>
  <si>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</si>
  <si>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</si>
  <si>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</si>
  <si>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</si>
  <si>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</si>
  <si>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</si>
  <si>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</si>
  <si>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</si>
  <si>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</si>
  <si>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</si>
  <si>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</si>
  <si>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</si>
  <si>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</si>
  <si>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</si>
  <si>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</si>
  <si>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</si>
  <si>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</si>
  <si>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</si>
  <si>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</si>
  <si>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</si>
  <si>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</si>
  <si>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</si>
  <si>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</si>
  <si>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</si>
  <si>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</si>
  <si>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</si>
  <si>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</si>
  <si>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</si>
  <si>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</si>
  <si>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</si>
  <si>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</si>
  <si>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</si>
  <si>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</si>
  <si>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</si>
  <si>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</si>
  <si>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</si>
  <si>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</si>
  <si>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</si>
  <si>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</si>
  <si>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</si>
  <si>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</si>
  <si>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</si>
  <si>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</si>
  <si>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</si>
  <si>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</si>
  <si>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</si>
  <si>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</si>
  <si>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</si>
  <si>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</si>
  <si>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</si>
  <si>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</si>
  <si>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</si>
  <si>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</si>
  <si>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</si>
  <si>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</si>
  <si>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</si>
  <si>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</si>
  <si>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</si>
  <si>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</si>
  <si>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</si>
  <si>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</si>
  <si>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</si>
  <si>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</si>
  <si>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</si>
  <si>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</si>
  <si>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</si>
  <si>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</si>
  <si>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</si>
  <si>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</si>
  <si>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</si>
  <si>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</si>
  <si>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</si>
  <si>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</si>
  <si>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</si>
  <si>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</si>
  <si>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</si>
  <si>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</si>
  <si>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</si>
  <si>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</si>
  <si>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</si>
  <si>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</si>
  <si>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</si>
  <si>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</si>
  <si>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</si>
  <si>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</si>
  <si>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</si>
  <si>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</si>
  <si>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</si>
  <si>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</si>
  <si>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</si>
  <si>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</si>
  <si>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</si>
  <si>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</si>
  <si>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</si>
  <si>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</si>
  <si>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</si>
  <si>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</si>
  <si>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</si>
  <si>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</si>
  <si>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</si>
  <si>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</si>
  <si>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</si>
  <si>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</si>
  <si>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</si>
  <si>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</si>
  <si>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</si>
  <si>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</si>
  <si>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</si>
  <si>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</si>
  <si>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</si>
  <si>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</si>
  <si>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</si>
  <si>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</si>
  <si>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</si>
  <si>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</si>
  <si>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</si>
  <si>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</si>
  <si>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</si>
  <si>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</si>
  <si>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</si>
  <si>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</si>
  <si>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</si>
  <si>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</si>
  <si>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</si>
  <si>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</si>
  <si>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</si>
  <si>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</si>
  <si>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</si>
  <si>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</si>
  <si>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</si>
  <si>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</si>
  <si>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</si>
  <si>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</si>
  <si>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</si>
  <si>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</si>
  <si>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</si>
  <si>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</si>
  <si>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</si>
  <si>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</si>
  <si>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</si>
  <si>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</si>
  <si>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</si>
  <si>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</si>
  <si>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</si>
  <si>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</si>
  <si>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</si>
  <si>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</si>
  <si>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</si>
  <si>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</si>
  <si>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</si>
  <si>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</si>
  <si>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</si>
  <si>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</si>
  <si>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</si>
  <si>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</si>
  <si>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</si>
  <si>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</si>
  <si>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</si>
  <si>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</si>
  <si>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</si>
  <si>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</si>
  <si>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</si>
  <si>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</si>
  <si>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</si>
  <si>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</si>
  <si>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</si>
  <si>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</si>
  <si>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</si>
  <si>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</si>
  <si>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</si>
  <si>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</si>
  <si>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</si>
  <si>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</si>
  <si>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</si>
  <si>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</si>
  <si>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</si>
  <si>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</si>
  <si>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</si>
  <si>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</si>
  <si>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</si>
  <si>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</si>
  <si>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</si>
  <si>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</si>
  <si>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</si>
  <si>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</si>
  <si>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</si>
  <si>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</si>
  <si>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</si>
  <si>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</si>
  <si>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</si>
  <si>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</si>
  <si>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</si>
  <si>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</si>
  <si>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</si>
  <si>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</si>
  <si>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</si>
  <si>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</si>
  <si>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</si>
  <si>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</si>
  <si>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</si>
  <si>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</si>
  <si>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</si>
  <si>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</si>
  <si>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</si>
  <si>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</si>
  <si>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</si>
  <si>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</si>
  <si>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</si>
  <si>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</si>
  <si>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</si>
  <si>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</si>
  <si>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</si>
  <si>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</si>
  <si>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</si>
  <si>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</si>
  <si>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</si>
  <si>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</si>
  <si>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</si>
  <si>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</si>
  <si>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</si>
  <si>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</si>
  <si>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</si>
  <si>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</si>
  <si>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</si>
  <si>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</si>
  <si>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</si>
  <si>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</si>
  <si>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</si>
  <si>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</si>
  <si>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</si>
  <si>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</si>
  <si>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</si>
  <si>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</si>
  <si>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</si>
  <si>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</si>
  <si>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</si>
  <si>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</si>
  <si>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</si>
  <si>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</si>
  <si>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</si>
  <si>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</si>
  <si>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</si>
  <si>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</si>
  <si>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</si>
  <si>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</si>
  <si>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</si>
  <si>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</si>
  <si>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</si>
  <si>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</si>
  <si>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</si>
  <si>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</si>
  <si>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</si>
  <si>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</si>
  <si>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</si>
  <si>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</si>
  <si>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</si>
  <si>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</si>
  <si>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</si>
  <si>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</si>
  <si>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</si>
  <si>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</si>
  <si>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</si>
  <si>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</si>
  <si>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</si>
  <si>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</si>
  <si>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</si>
  <si>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</si>
  <si>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</si>
  <si>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</si>
  <si>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</si>
  <si>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</si>
  <si>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</si>
  <si>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</si>
  <si>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</si>
  <si>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</si>
  <si>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</si>
  <si>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</si>
  <si>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</si>
  <si>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</si>
  <si>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</si>
  <si>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</si>
  <si>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</si>
  <si>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</si>
  <si>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</si>
  <si>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</si>
  <si>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</si>
  <si>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</si>
  <si>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</si>
  <si>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</si>
  <si>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</si>
  <si>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</si>
  <si>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</si>
  <si>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</si>
  <si>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</si>
  <si>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</si>
  <si>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</si>
  <si>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</si>
  <si>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</si>
  <si>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</si>
  <si>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</si>
  <si>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</si>
  <si>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</si>
  <si>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</si>
  <si>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</si>
  <si>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</si>
  <si>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</si>
  <si>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</si>
  <si>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</si>
  <si>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</si>
  <si>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</si>
  <si>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</si>
  <si>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</si>
  <si>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</si>
  <si>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</si>
  <si>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</si>
  <si>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</si>
  <si>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</si>
  <si>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</si>
  <si>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</si>
  <si>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</si>
  <si>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</si>
  <si>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</si>
  <si>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</si>
  <si>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</si>
  <si>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</si>
  <si>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</si>
  <si>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</si>
  <si>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</si>
  <si>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</si>
  <si>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</si>
  <si>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</si>
  <si>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</si>
  <si>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</si>
  <si>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</si>
  <si>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</si>
  <si>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</si>
  <si>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</si>
  <si>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</si>
  <si>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</si>
  <si>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</si>
  <si>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</si>
  <si>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</si>
  <si>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</si>
  <si>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</si>
  <si>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</si>
  <si>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</si>
  <si>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</si>
  <si>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</si>
  <si>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</si>
  <si>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</si>
  <si>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</si>
  <si>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</si>
  <si>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</si>
  <si>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</si>
  <si>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</si>
  <si>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</si>
  <si>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</si>
  <si>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</si>
  <si>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</si>
  <si>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</si>
  <si>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</si>
  <si>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</si>
  <si>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</si>
  <si>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</si>
  <si>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</si>
  <si>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</si>
  <si>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</si>
  <si>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</si>
  <si>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</si>
  <si>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</si>
  <si>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</si>
  <si>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</si>
  <si>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</si>
  <si>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</si>
  <si>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</si>
  <si>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</si>
  <si>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</si>
  <si>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</si>
  <si>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</si>
  <si>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</si>
  <si>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</si>
  <si>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</si>
  <si>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</si>
  <si>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</si>
  <si>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</si>
  <si>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</si>
  <si>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</si>
  <si>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</si>
  <si>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</si>
  <si>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</si>
  <si>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</si>
  <si>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</si>
  <si>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</si>
  <si>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</si>
  <si>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</si>
  <si>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</si>
  <si>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</si>
  <si>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</si>
  <si>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</si>
  <si>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</si>
  <si>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</si>
  <si>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</si>
  <si>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</si>
  <si>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</si>
  <si>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</si>
  <si>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</si>
  <si>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</si>
  <si>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</si>
  <si>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</si>
  <si>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</si>
  <si>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</si>
  <si>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</si>
  <si>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</si>
  <si>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</si>
  <si>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</si>
  <si>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</si>
  <si>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</si>
  <si>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</si>
  <si>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</si>
  <si>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</si>
  <si>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</si>
  <si>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</si>
  <si>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</si>
  <si>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</si>
  <si>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</si>
  <si>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</si>
  <si>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</si>
  <si>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</si>
  <si>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</si>
  <si>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</si>
  <si>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</si>
  <si>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</si>
  <si>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</si>
  <si>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</si>
  <si>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</si>
  <si>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</si>
  <si>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</si>
  <si>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</si>
  <si>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</si>
  <si>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</si>
  <si>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</si>
  <si>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</si>
  <si>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</si>
  <si>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</si>
  <si>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</si>
  <si>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</si>
  <si>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</si>
  <si>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</si>
  <si>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</si>
  <si>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</si>
  <si>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</si>
  <si>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</si>
  <si>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</si>
  <si>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</si>
  <si>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</si>
  <si>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</si>
  <si>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</si>
  <si>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</si>
  <si>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</si>
  <si>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</si>
  <si>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</si>
  <si>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</si>
  <si>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</si>
  <si>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</si>
  <si>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</si>
  <si>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</si>
  <si>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</si>
  <si>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</si>
  <si>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</si>
  <si>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</si>
  <si>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</si>
  <si>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</si>
  <si>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</si>
  <si>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</si>
  <si>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</si>
  <si>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</si>
  <si>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</si>
  <si>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</si>
  <si>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</si>
  <si>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</si>
  <si>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</si>
  <si>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</si>
  <si>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</si>
  <si>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</si>
  <si>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</si>
  <si>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</si>
  <si>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</si>
  <si>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</si>
  <si>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</si>
  <si>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</si>
  <si>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</si>
  <si>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</si>
  <si>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</si>
  <si>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</si>
  <si>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</si>
  <si>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</si>
  <si>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</si>
  <si>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</si>
  <si>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</si>
  <si>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</si>
  <si>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</si>
  <si>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</si>
  <si>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</si>
  <si>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</si>
  <si>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</si>
  <si>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</si>
  <si>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</si>
  <si>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</si>
  <si>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</si>
  <si>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</si>
  <si>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</si>
  <si>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</si>
  <si>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</si>
  <si>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</si>
  <si>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</si>
  <si>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</si>
  <si>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</si>
  <si>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</si>
  <si>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</si>
  <si>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</si>
  <si>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</si>
  <si>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</si>
  <si>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</si>
  <si>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</si>
  <si>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</si>
  <si>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</si>
  <si>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</si>
  <si>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</si>
  <si>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</si>
  <si>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</si>
  <si>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</si>
  <si>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</si>
  <si>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</si>
  <si>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</si>
  <si>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</si>
  <si>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</si>
  <si>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</si>
  <si>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</si>
  <si>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</si>
  <si>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</si>
  <si>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</si>
  <si>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</si>
  <si>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</si>
  <si>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</si>
  <si>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</si>
  <si>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</si>
  <si>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</si>
  <si>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</si>
  <si>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</si>
  <si>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</si>
  <si>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</si>
  <si>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</si>
  <si>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</si>
  <si>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</si>
  <si>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</si>
  <si>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</si>
  <si>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</si>
  <si>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</si>
  <si>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</si>
  <si>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</si>
  <si>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</si>
  <si>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</si>
  <si>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</si>
  <si>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</si>
  <si>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</si>
  <si>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</si>
  <si>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</si>
  <si>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</si>
  <si>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</si>
  <si>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</si>
  <si>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</si>
  <si>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</si>
  <si>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</si>
  <si>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</si>
  <si>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</si>
  <si>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</si>
  <si>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</si>
  <si>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</si>
  <si>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</si>
  <si>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</si>
  <si>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</si>
  <si>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</si>
  <si>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</si>
  <si>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</si>
  <si>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</si>
  <si>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</si>
  <si>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</si>
  <si>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</si>
  <si>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</si>
  <si>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</si>
  <si>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</si>
  <si>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</si>
  <si>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</si>
  <si>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</si>
  <si>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</si>
  <si>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</si>
  <si>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</si>
  <si>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</si>
  <si>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</si>
  <si>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</si>
  <si>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</si>
  <si>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</si>
  <si>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</si>
  <si>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</si>
  <si>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</si>
  <si>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</si>
  <si>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</si>
  <si>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</si>
  <si>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</si>
  <si>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</si>
  <si>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</si>
  <si>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</si>
  <si>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</si>
  <si>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</si>
  <si>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</si>
  <si>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</si>
  <si>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</si>
  <si>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</si>
  <si>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</si>
  <si>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</si>
  <si>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</si>
  <si>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</si>
  <si>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</si>
  <si>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</si>
  <si>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</si>
  <si>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</si>
  <si>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</si>
  <si>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</si>
  <si>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</si>
  <si>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</si>
  <si>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</si>
  <si>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</si>
  <si>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</si>
  <si>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</si>
  <si>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</si>
  <si>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</si>
  <si>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</si>
  <si>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</si>
  <si>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</si>
  <si>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</si>
  <si>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</si>
  <si>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</si>
  <si>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</si>
  <si>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</si>
  <si>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</si>
  <si>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</si>
  <si>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</si>
  <si>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</si>
  <si>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</si>
  <si>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</si>
  <si>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</si>
  <si>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</si>
  <si>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</si>
  <si>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</si>
  <si>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</si>
  <si>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</si>
  <si>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</si>
  <si>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</si>
  <si>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</si>
  <si>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</si>
  <si>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</si>
  <si>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</si>
  <si>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</si>
  <si>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</si>
  <si>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</si>
  <si>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</si>
  <si>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</si>
  <si>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</si>
  <si>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</si>
  <si>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</si>
  <si>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</si>
  <si>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</si>
  <si>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</si>
  <si>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</si>
  <si>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</si>
  <si>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</si>
  <si>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</si>
  <si>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</si>
  <si>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</si>
  <si>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</si>
  <si>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</si>
  <si>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</si>
  <si>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</si>
  <si>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</si>
  <si>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</si>
  <si>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</si>
  <si>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</si>
  <si>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</si>
  <si>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</si>
  <si>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</si>
  <si>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</si>
  <si>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</si>
  <si>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</si>
  <si>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</si>
  <si>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</si>
  <si>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</si>
  <si>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</si>
  <si>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</si>
  <si>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</si>
  <si>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</si>
  <si>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</si>
  <si>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</si>
  <si>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</si>
  <si>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</si>
  <si>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</si>
  <si>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</si>
  <si>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</si>
  <si>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</si>
  <si>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</si>
  <si>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</si>
  <si>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</si>
  <si>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</si>
  <si>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</si>
  <si>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</si>
  <si>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</si>
  <si>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</si>
  <si>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</si>
  <si>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</si>
  <si>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</si>
  <si>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</si>
  <si>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</si>
  <si>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</si>
  <si>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</si>
  <si>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</si>
  <si>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</si>
  <si>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</si>
  <si>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</si>
  <si>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</si>
  <si>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</si>
  <si>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</si>
  <si>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</si>
  <si>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</si>
  <si>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</si>
  <si>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</si>
  <si>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</si>
  <si>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</si>
  <si>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</si>
  <si>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</si>
  <si>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</si>
  <si>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</si>
  <si>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</si>
  <si>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</si>
  <si>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</si>
  <si>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</si>
  <si>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</si>
  <si>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</si>
  <si>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</si>
  <si>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</si>
  <si>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</si>
  <si>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</si>
  <si>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</si>
  <si>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</si>
  <si>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</si>
  <si>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</si>
  <si>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</si>
  <si>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</si>
  <si>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</si>
  <si>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</si>
  <si>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</si>
  <si>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</si>
  <si>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</si>
  <si>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</si>
  <si>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</si>
  <si>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</si>
  <si>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</si>
  <si>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</si>
  <si>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</si>
  <si>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</si>
  <si>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</si>
  <si>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</si>
  <si>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</si>
  <si>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</si>
  <si>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</si>
  <si>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</si>
  <si>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</si>
  <si>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</si>
  <si>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</si>
  <si>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</si>
  <si>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</si>
  <si>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</si>
  <si>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</si>
  <si>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</si>
  <si>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</si>
  <si>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</si>
  <si>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</si>
  <si>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</si>
  <si>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</si>
  <si>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</si>
  <si>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</si>
  <si>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</si>
  <si>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</si>
  <si>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</si>
  <si>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</si>
  <si>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</si>
  <si>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</si>
  <si>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</si>
  <si>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</si>
  <si>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</si>
  <si>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</si>
  <si>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</si>
  <si>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</si>
  <si>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</si>
  <si>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</si>
  <si>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</si>
  <si>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</si>
  <si>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</si>
  <si>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</si>
  <si>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</si>
  <si>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</si>
  <si>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</si>
  <si>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</si>
  <si>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</si>
  <si>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</si>
  <si>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</si>
  <si>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</si>
  <si>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</si>
  <si>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</si>
  <si>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</si>
  <si>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</si>
  <si>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</si>
  <si>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</si>
  <si>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</si>
  <si>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</si>
  <si>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</si>
  <si>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</si>
  <si>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</si>
  <si>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</si>
  <si>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</si>
  <si>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</si>
  <si>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</si>
  <si>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</si>
  <si>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</si>
  <si>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</si>
  <si>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</si>
  <si>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</si>
  <si>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</si>
  <si>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</si>
  <si>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</si>
  <si>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</si>
  <si>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</si>
  <si>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</si>
  <si>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</si>
  <si>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</si>
  <si>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</si>
  <si>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</si>
  <si>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</si>
  <si>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</si>
  <si>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</si>
  <si>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</si>
  <si>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</si>
  <si>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</si>
  <si>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</si>
  <si>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</si>
  <si>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</si>
  <si>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</si>
  <si>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</si>
  <si>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</si>
  <si>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</si>
  <si>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</si>
  <si>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</si>
  <si>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</si>
  <si>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</si>
  <si>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</si>
  <si>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</si>
  <si>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</si>
  <si>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</si>
  <si>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</si>
  <si>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</si>
  <si>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</si>
  <si>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</si>
  <si>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</si>
  <si>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</si>
  <si>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</si>
  <si>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</si>
  <si>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</si>
  <si>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</si>
  <si>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</si>
  <si>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</si>
  <si>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</si>
  <si>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</si>
  <si>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</si>
  <si>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</si>
  <si>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</si>
  <si>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</si>
  <si>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</si>
  <si>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</si>
  <si>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</si>
  <si>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</si>
  <si>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</si>
  <si>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</si>
  <si>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</si>
  <si>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</si>
  <si>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</si>
  <si>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</si>
  <si>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</si>
  <si>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</si>
  <si>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</si>
  <si>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</si>
  <si>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</si>
  <si>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</si>
  <si>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</si>
  <si>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</si>
  <si>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</si>
  <si>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</si>
  <si>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</si>
  <si>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</si>
  <si>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</si>
  <si>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</si>
  <si>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</si>
  <si>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</si>
  <si>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</si>
  <si>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</si>
  <si>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</si>
  <si>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</si>
  <si>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</si>
  <si>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</si>
  <si>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</si>
  <si>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</si>
  <si>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</si>
  <si>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</si>
  <si>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</si>
  <si>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</si>
  <si>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</si>
  <si>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</si>
  <si>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</si>
  <si>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</si>
  <si>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</si>
  <si>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</si>
  <si>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</si>
  <si>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</si>
  <si>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</si>
  <si>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</si>
  <si>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</si>
  <si>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</si>
  <si>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</si>
  <si>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</si>
  <si>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</si>
  <si>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</si>
  <si>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</si>
  <si>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</si>
  <si>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</si>
  <si>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</si>
  <si>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</si>
  <si>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</si>
  <si>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</si>
  <si>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</si>
  <si>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</si>
  <si>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</si>
  <si>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</si>
  <si>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</si>
  <si>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</si>
  <si>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</si>
  <si>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</si>
  <si>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</si>
  <si>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</si>
  <si>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</si>
  <si>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</si>
  <si>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</si>
  <si>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</si>
  <si>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</si>
  <si>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</si>
  <si>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</si>
  <si>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</si>
  <si>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</si>
  <si>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</si>
  <si>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</si>
  <si>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</si>
  <si>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</si>
  <si>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</si>
  <si>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</si>
  <si>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</si>
  <si>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</si>
  <si>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</si>
  <si>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</si>
  <si>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</si>
  <si>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</si>
  <si>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</si>
  <si>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</si>
  <si>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</si>
  <si>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</si>
  <si>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</si>
  <si>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</si>
  <si>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</si>
  <si>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</si>
  <si>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</si>
  <si>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</si>
  <si>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</si>
  <si>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</si>
  <si>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</si>
  <si>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</si>
  <si>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</si>
  <si>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</si>
  <si>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</si>
  <si>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</si>
  <si>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</si>
  <si>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</si>
  <si>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</si>
  <si>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</si>
  <si>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</si>
  <si>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</si>
  <si>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</si>
  <si>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</si>
  <si>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</si>
  <si>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</si>
  <si>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</si>
  <si>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</si>
  <si>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</si>
  <si>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</si>
  <si>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</si>
  <si>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</si>
  <si>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</si>
  <si>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</si>
  <si>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</si>
  <si>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</si>
  <si>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</si>
  <si>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</si>
  <si>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</si>
  <si>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</si>
  <si>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</si>
  <si>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</si>
  <si>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</si>
  <si>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</si>
  <si>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</si>
  <si>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</si>
  <si>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</si>
  <si>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</si>
  <si>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</si>
  <si>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</si>
  <si>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</si>
  <si>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</si>
  <si>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</si>
  <si>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</si>
  <si>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</si>
  <si>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</si>
  <si>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</si>
  <si>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</si>
  <si>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</si>
  <si>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</si>
  <si>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</si>
  <si>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</si>
  <si>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</si>
  <si>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</si>
  <si>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</si>
  <si>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</si>
  <si>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</si>
  <si>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</si>
  <si>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</si>
  <si>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</si>
  <si>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</si>
  <si>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</si>
  <si>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</si>
  <si>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</si>
  <si>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</si>
  <si>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</si>
  <si>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</si>
  <si>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</si>
  <si>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</si>
  <si>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</si>
  <si>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</si>
  <si>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</si>
  <si>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</si>
  <si>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</si>
  <si>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</si>
  <si>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</si>
  <si>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</si>
  <si>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</si>
  <si>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</si>
  <si>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</si>
  <si>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</si>
  <si>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</si>
  <si>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</si>
  <si>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</si>
  <si>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</si>
  <si>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</si>
  <si>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</si>
  <si>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</si>
  <si>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</si>
  <si>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</si>
  <si>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</si>
  <si>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</si>
  <si>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</si>
  <si>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</si>
  <si>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</si>
  <si>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</si>
  <si>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</si>
  <si>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</si>
  <si>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</si>
  <si>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</si>
  <si>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</si>
  <si>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</si>
  <si>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</si>
  <si>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</si>
  <si>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</si>
  <si>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</si>
  <si>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</si>
  <si>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</si>
  <si>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</si>
  <si>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</si>
  <si>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</si>
  <si>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</si>
  <si>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</si>
  <si>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</si>
  <si>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</si>
  <si>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</si>
  <si>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</si>
  <si>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</si>
  <si>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</si>
  <si>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</si>
  <si>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</si>
  <si>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</si>
  <si>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</si>
  <si>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</si>
  <si>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</si>
  <si>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</si>
  <si>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</si>
  <si>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</si>
  <si>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</si>
  <si>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</si>
  <si>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</si>
  <si>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</si>
  <si>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</si>
  <si>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</si>
  <si>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</si>
  <si>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</si>
  <si>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</si>
  <si>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</si>
  <si>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</si>
  <si>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</si>
  <si>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</si>
  <si>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</si>
  <si>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</si>
  <si>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</si>
  <si>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</si>
  <si>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</si>
  <si>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</si>
  <si>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</si>
  <si>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</si>
  <si>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</si>
  <si>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</si>
  <si>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</si>
  <si>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</si>
  <si>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</si>
  <si>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</si>
  <si>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</si>
  <si>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</si>
  <si>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</si>
  <si>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</si>
  <si>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</si>
  <si>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</si>
  <si>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</si>
  <si>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</si>
  <si>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</si>
  <si>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</si>
  <si>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</si>
  <si>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</si>
  <si>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</si>
  <si>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</si>
  <si>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</si>
  <si>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</si>
  <si>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</si>
  <si>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</si>
  <si>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</si>
  <si>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</si>
  <si>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</si>
  <si>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</si>
  <si>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</si>
  <si>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</si>
  <si>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</si>
  <si>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</si>
  <si>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</si>
  <si>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</si>
  <si>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</si>
  <si>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</si>
  <si>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</si>
  <si>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</si>
  <si>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</si>
  <si>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</si>
  <si>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</si>
  <si>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</si>
  <si>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</si>
  <si>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</si>
  <si>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</si>
  <si>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</si>
  <si>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</si>
  <si>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</si>
  <si>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</si>
  <si>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</si>
  <si>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</si>
  <si>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</si>
  <si>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</si>
  <si>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</si>
  <si>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</si>
  <si>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</si>
  <si>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</si>
  <si>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</si>
  <si>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</si>
  <si>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</si>
  <si>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</si>
  <si>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</si>
  <si>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</si>
  <si>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</si>
  <si>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</si>
  <si>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</si>
  <si>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</si>
  <si>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</si>
  <si>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</si>
  <si>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</si>
  <si>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</si>
  <si>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</si>
  <si>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</si>
  <si>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</si>
  <si>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</si>
  <si>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</si>
  <si>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</si>
  <si>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</si>
  <si>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</si>
  <si>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</si>
  <si>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</si>
  <si>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</si>
  <si>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</si>
  <si>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</si>
  <si>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</si>
  <si>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</si>
  <si>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</si>
  <si>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</si>
  <si>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</si>
  <si>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</si>
  <si>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</si>
  <si>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</si>
  <si>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</si>
  <si>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</si>
  <si>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</si>
  <si>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</si>
  <si>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</si>
  <si>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</si>
  <si>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</si>
  <si>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</si>
  <si>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</si>
  <si>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</si>
  <si>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</si>
  <si>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</si>
  <si>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</si>
  <si>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</si>
  <si>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</si>
  <si>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</si>
  <si>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</si>
  <si>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</si>
  <si>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</si>
  <si>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</si>
  <si>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</si>
  <si>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</si>
  <si>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</si>
  <si>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</si>
  <si>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</si>
  <si>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</si>
  <si>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</si>
  <si>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</si>
  <si>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</si>
  <si>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</si>
  <si>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</si>
  <si>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</si>
  <si>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</si>
  <si>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</si>
  <si>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</si>
  <si>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</si>
  <si>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</si>
  <si>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</si>
  <si>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</si>
  <si>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</si>
  <si>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</si>
  <si>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</si>
  <si>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</si>
  <si>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</si>
  <si>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</si>
  <si>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</si>
  <si>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</si>
  <si>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</si>
  <si>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</si>
  <si>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</si>
  <si>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</si>
  <si>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</si>
  <si>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</si>
  <si>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</si>
  <si>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</si>
  <si>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</si>
  <si>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</si>
  <si>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</si>
  <si>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</si>
  <si>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</si>
  <si>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</si>
  <si>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</si>
  <si>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</si>
  <si>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</si>
  <si>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</si>
  <si>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</si>
  <si>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</si>
  <si>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</si>
  <si>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</si>
  <si>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</si>
  <si>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</si>
  <si>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</si>
  <si>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</si>
  <si>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</si>
  <si>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</si>
  <si>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</si>
  <si>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</si>
  <si>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</si>
  <si>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</si>
  <si>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</si>
  <si>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</si>
  <si>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</si>
  <si>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</si>
  <si>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</si>
  <si>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</si>
  <si>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</si>
  <si>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</si>
  <si>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</si>
  <si>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</si>
  <si>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</si>
  <si>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</si>
  <si>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</si>
  <si>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</si>
  <si>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</si>
  <si>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</si>
  <si>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</si>
  <si>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</si>
  <si>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</si>
  <si>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</si>
  <si>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</si>
  <si>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</si>
  <si>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</si>
  <si>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</si>
  <si>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</si>
  <si>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</si>
  <si>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</si>
  <si>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</si>
  <si>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</si>
  <si>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</si>
  <si>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</si>
  <si>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</si>
  <si>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</si>
  <si>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</si>
  <si>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</si>
  <si>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</si>
  <si>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</si>
  <si>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</si>
  <si>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</si>
  <si>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</si>
  <si>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</si>
  <si>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</si>
  <si>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</si>
  <si>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</si>
  <si>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</si>
  <si>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</si>
  <si>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</si>
  <si>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</si>
  <si>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</si>
  <si>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</si>
  <si>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</si>
  <si>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</si>
  <si>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</si>
  <si>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</si>
  <si>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</si>
  <si>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</si>
  <si>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</si>
  <si>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</si>
  <si>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</si>
  <si>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</si>
  <si>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</si>
  <si>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</si>
  <si>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</si>
  <si>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</si>
  <si>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</si>
  <si>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</si>
  <si>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</si>
  <si>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</si>
  <si>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</si>
  <si>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</si>
  <si>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</si>
  <si>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</si>
  <si>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</si>
  <si>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</si>
  <si>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</si>
  <si>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</si>
  <si>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</si>
  <si>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</si>
  <si>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</si>
  <si>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</si>
  <si>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</si>
  <si>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</si>
  <si>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</si>
  <si>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</si>
  <si>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</si>
  <si>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</si>
  <si>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</si>
  <si>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</si>
  <si>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</si>
  <si>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</si>
  <si>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</si>
  <si>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</si>
  <si>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</si>
  <si>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</si>
  <si>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</si>
  <si>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</si>
  <si>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</si>
  <si>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</si>
  <si>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</si>
  <si>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</si>
  <si>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</si>
  <si>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</si>
  <si>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</si>
  <si>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</si>
  <si>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</si>
  <si>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</si>
  <si>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</si>
  <si>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</si>
  <si>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</si>
  <si>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</si>
  <si>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</si>
  <si>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</si>
  <si>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</si>
  <si>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</si>
  <si>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</si>
  <si>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</si>
  <si>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</si>
  <si>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</si>
  <si>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</si>
  <si>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</si>
  <si>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</si>
  <si>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</si>
  <si>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</si>
  <si>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</si>
  <si>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</si>
  <si>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</si>
  <si>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</si>
  <si>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</si>
  <si>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</si>
  <si>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</si>
  <si>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</si>
  <si>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</si>
  <si>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</si>
  <si>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</si>
  <si>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</si>
  <si>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</si>
  <si>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</si>
  <si>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</si>
  <si>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</si>
  <si>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</si>
  <si>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</si>
  <si>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</si>
  <si>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</si>
  <si>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</si>
  <si>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</si>
  <si>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</si>
  <si>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</si>
  <si>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</si>
  <si>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</si>
  <si>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</si>
  <si>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</si>
  <si>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</si>
  <si>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</si>
  <si>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</si>
  <si>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</si>
  <si>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</si>
  <si>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</si>
  <si>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</si>
  <si>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</si>
  <si>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</si>
  <si>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</si>
  <si>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</si>
  <si>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</si>
  <si>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</si>
  <si>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</si>
  <si>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</si>
  <si>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</si>
  <si>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</si>
  <si>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</si>
  <si>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</si>
  <si>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</si>
  <si>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</si>
  <si>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</si>
  <si>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</si>
  <si>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</si>
  <si>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</si>
  <si>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</si>
  <si>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</si>
  <si>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</si>
  <si>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</si>
  <si>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</si>
  <si>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</si>
  <si>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</si>
  <si>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</si>
  <si>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</si>
  <si>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</si>
  <si>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</si>
  <si>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</si>
  <si>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</si>
  <si>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</si>
  <si>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</si>
  <si>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</si>
  <si>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</si>
  <si>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</si>
  <si>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</si>
  <si>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</si>
  <si>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</si>
  <si>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</si>
  <si>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</si>
  <si>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</si>
  <si>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</si>
  <si>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</si>
  <si>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</si>
  <si>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</si>
  <si>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</si>
  <si>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</si>
  <si>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</si>
  <si>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</si>
  <si>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</si>
  <si>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</si>
  <si>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</si>
  <si>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</si>
  <si>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</si>
  <si>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</si>
  <si>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</si>
  <si>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</si>
  <si>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</si>
  <si>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</si>
  <si>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</si>
  <si>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</si>
  <si>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</si>
  <si>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</si>
  <si>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</si>
  <si>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</si>
  <si>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</si>
  <si>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</si>
  <si>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</si>
  <si>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</si>
  <si>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</si>
  <si>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</si>
  <si>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</si>
  <si>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</si>
  <si>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</si>
  <si>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</si>
  <si>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</si>
  <si>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</si>
  <si>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</si>
  <si>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</si>
  <si>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</si>
  <si>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</si>
  <si>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</si>
  <si>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</si>
  <si>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</si>
  <si>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</si>
  <si>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</si>
  <si>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</si>
  <si>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</si>
  <si>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</si>
  <si>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</si>
  <si>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</si>
  <si>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</si>
  <si>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</si>
  <si>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</si>
  <si>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</si>
  <si>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</si>
  <si>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</si>
  <si>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</si>
  <si>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</si>
  <si>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</si>
  <si>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</si>
  <si>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</si>
  <si>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</si>
  <si>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</si>
  <si>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</si>
  <si>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</si>
  <si>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</si>
  <si>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</si>
  <si>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</si>
  <si>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</si>
  <si>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</si>
  <si>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</si>
  <si>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</si>
  <si>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</si>
  <si>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</si>
  <si>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</si>
  <si>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</si>
  <si>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</si>
  <si>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</si>
  <si>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</si>
  <si>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</si>
  <si>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</si>
  <si>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</si>
  <si>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</si>
  <si>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</si>
  <si>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</si>
  <si>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</si>
  <si>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</si>
  <si>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</si>
  <si>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</si>
  <si>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</si>
  <si>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</si>
  <si>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</si>
  <si>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</si>
  <si>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</si>
  <si>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</si>
  <si>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</si>
  <si>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</si>
  <si>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</si>
  <si>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</si>
  <si>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</si>
  <si>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</si>
  <si>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</si>
  <si>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</si>
  <si>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</si>
  <si>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</si>
  <si>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</si>
  <si>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</si>
  <si>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</si>
  <si>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</si>
  <si>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</si>
  <si>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</si>
  <si>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</si>
  <si>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</si>
  <si>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</si>
  <si>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</si>
  <si>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</si>
  <si>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</si>
  <si>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</si>
  <si>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</si>
  <si>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</si>
  <si>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</si>
  <si>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</si>
  <si>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</si>
  <si>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</si>
  <si>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</si>
  <si>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</si>
  <si>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</si>
  <si>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</si>
  <si>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</si>
  <si>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</si>
  <si>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</si>
  <si>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</si>
  <si>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</si>
  <si>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</si>
  <si>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</si>
  <si>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</si>
  <si>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</si>
  <si>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</si>
  <si>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</si>
  <si>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</si>
  <si>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</si>
  <si>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</si>
  <si>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</si>
  <si>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</si>
  <si>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</si>
  <si>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</si>
  <si>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</si>
  <si>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</si>
  <si>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</si>
  <si>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</si>
  <si>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</si>
  <si>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</si>
  <si>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</si>
  <si>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</si>
  <si>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</si>
  <si>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</si>
  <si>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</si>
  <si>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</si>
  <si>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</si>
  <si>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</si>
  <si>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</si>
  <si>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</si>
  <si>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</si>
  <si>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</si>
  <si>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</si>
  <si>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</si>
  <si>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</si>
  <si>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</si>
  <si>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</si>
  <si>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</si>
  <si>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</si>
  <si>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</si>
  <si>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</si>
  <si>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</si>
  <si>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</si>
  <si>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</si>
  <si>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</si>
  <si>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</si>
  <si>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</si>
  <si>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</si>
  <si>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</si>
  <si>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</si>
  <si>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</si>
  <si>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</si>
  <si>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</si>
  <si>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</si>
  <si>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</si>
  <si>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</si>
  <si>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</si>
  <si>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</si>
  <si>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</si>
  <si>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</si>
  <si>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</si>
  <si>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</si>
  <si>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</si>
  <si>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</si>
  <si>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</si>
  <si>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</si>
  <si>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</si>
  <si>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</si>
  <si>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</si>
  <si>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</si>
  <si>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</si>
  <si>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</si>
  <si>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</si>
  <si>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</si>
  <si>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</si>
  <si>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</si>
  <si>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</si>
  <si>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</si>
  <si>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</si>
  <si>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</si>
  <si>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</si>
  <si>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</si>
  <si>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</si>
  <si>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</si>
  <si>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</si>
  <si>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</si>
  <si>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</si>
  <si>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</si>
  <si>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</si>
  <si>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</si>
  <si>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</si>
  <si>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</si>
  <si>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</si>
  <si>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</si>
  <si>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</si>
  <si>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</si>
  <si>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</si>
  <si>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</si>
  <si>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</si>
  <si>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</si>
  <si>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</si>
  <si>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</si>
  <si>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</si>
  <si>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</si>
  <si>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</si>
  <si>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</si>
  <si>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</si>
  <si>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</si>
  <si>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</si>
  <si>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</si>
  <si>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</si>
  <si>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</si>
  <si>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</si>
  <si>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</si>
  <si>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</si>
  <si>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</si>
  <si>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</si>
  <si>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</si>
  <si>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</si>
  <si>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</si>
  <si>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</si>
  <si>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</si>
  <si>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</si>
  <si>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</si>
  <si>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</si>
  <si>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</si>
  <si>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</si>
  <si>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</si>
  <si>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</si>
  <si>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</si>
  <si>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</si>
  <si>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</si>
  <si>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</si>
  <si>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</si>
  <si>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</si>
  <si>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</si>
  <si>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</si>
  <si>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</si>
  <si>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</si>
  <si>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</si>
  <si>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</si>
  <si>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</si>
  <si>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</si>
  <si>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</si>
  <si>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</si>
  <si>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</si>
  <si>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</si>
  <si>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</si>
  <si>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</si>
  <si>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</si>
  <si>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</si>
  <si>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</si>
  <si>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</si>
  <si>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</si>
  <si>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</si>
  <si>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</si>
  <si>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</si>
  <si>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</si>
  <si>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</si>
  <si>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</si>
  <si>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</si>
  <si>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</si>
  <si>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</si>
  <si>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</si>
  <si>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</si>
  <si>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</si>
  <si>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</si>
  <si>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</si>
  <si>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</si>
  <si>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</si>
  <si>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</si>
  <si>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</si>
  <si>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</si>
  <si>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</si>
  <si>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</si>
  <si>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</si>
  <si>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</si>
  <si>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</si>
  <si>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</si>
  <si>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</si>
  <si>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</si>
  <si>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</si>
  <si>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</si>
  <si>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</si>
  <si>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</si>
  <si>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</si>
  <si>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</si>
  <si>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</si>
  <si>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</si>
  <si>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</si>
  <si>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</si>
  <si>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</si>
  <si>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</si>
  <si>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</si>
  <si>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</si>
  <si>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</si>
  <si>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</si>
  <si>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</si>
  <si>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</si>
  <si>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</si>
  <si>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</si>
  <si>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</si>
  <si>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</si>
  <si>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</si>
  <si>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</si>
  <si>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</si>
  <si>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</si>
  <si>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</si>
  <si>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</si>
  <si>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</si>
  <si>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</si>
  <si>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</si>
  <si>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</si>
  <si>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</si>
  <si>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</si>
  <si>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</si>
  <si>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</si>
  <si>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</si>
  <si>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</si>
  <si>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</si>
  <si>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</si>
  <si>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</si>
  <si>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</si>
  <si>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</si>
  <si>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</si>
  <si>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</si>
  <si>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</si>
  <si>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</si>
  <si>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</si>
  <si>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</si>
  <si>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</si>
  <si>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</si>
  <si>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</si>
  <si>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</si>
  <si>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</si>
  <si>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</si>
  <si>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</si>
  <si>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</si>
  <si>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</si>
  <si>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</si>
  <si>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</si>
  <si>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</si>
  <si>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</si>
  <si>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</si>
  <si>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</si>
  <si>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</si>
  <si>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</si>
  <si>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</si>
  <si>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</si>
  <si>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</si>
  <si>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</si>
  <si>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</si>
  <si>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</si>
  <si>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</si>
  <si>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</si>
  <si>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</si>
  <si>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</si>
  <si>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</si>
  <si>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</si>
  <si>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</si>
  <si>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</si>
  <si>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</si>
  <si>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</si>
  <si>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</si>
  <si>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</si>
  <si>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</si>
  <si>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</si>
  <si>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</si>
  <si>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</si>
  <si>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</si>
  <si>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</si>
  <si>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</si>
  <si>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</si>
  <si>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</si>
  <si>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</si>
  <si>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</si>
  <si>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</si>
  <si>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</si>
  <si>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</si>
  <si>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</si>
  <si>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</si>
  <si>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</si>
  <si>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</si>
  <si>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</si>
  <si>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</si>
  <si>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</si>
  <si>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</si>
  <si>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</si>
  <si>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</si>
  <si>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</si>
  <si>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</si>
  <si>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</si>
  <si>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</si>
  <si>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</si>
  <si>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</si>
  <si>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</si>
  <si>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</si>
  <si>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</si>
  <si>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</si>
  <si>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</si>
  <si>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</si>
  <si>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</si>
  <si>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</si>
  <si>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</si>
  <si>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</si>
  <si>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</si>
  <si>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</si>
  <si>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</si>
  <si>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</si>
  <si>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</si>
  <si>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</si>
  <si>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</si>
  <si>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</si>
  <si>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</si>
  <si>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</si>
  <si>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</si>
  <si>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</si>
  <si>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</si>
  <si>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</si>
  <si>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</si>
  <si>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</si>
  <si>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</si>
  <si>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</si>
  <si>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</si>
  <si>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</si>
  <si>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</si>
  <si>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</si>
  <si>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</si>
  <si>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</si>
  <si>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</si>
  <si>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</si>
  <si>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</si>
  <si>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</si>
  <si>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</si>
  <si>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</si>
  <si>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</si>
  <si>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</si>
  <si>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</si>
  <si>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</si>
  <si>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</si>
  <si>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</si>
  <si>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</si>
  <si>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</si>
  <si>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</si>
  <si>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</si>
  <si>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</si>
  <si>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</si>
  <si>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</si>
  <si>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</si>
  <si>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</si>
  <si>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</si>
  <si>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</si>
  <si>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</si>
  <si>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</si>
  <si>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</si>
  <si>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</si>
  <si>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</si>
  <si>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</si>
  <si>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</si>
  <si>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</si>
  <si>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</si>
  <si>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</si>
  <si>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</si>
  <si>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</si>
  <si>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</si>
  <si>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</si>
  <si>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</si>
  <si>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</si>
  <si>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</si>
  <si>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</si>
  <si>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</si>
  <si>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</si>
  <si>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</si>
  <si>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</si>
  <si>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</si>
  <si>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</si>
  <si>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</si>
  <si>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</si>
  <si>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</si>
  <si>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</si>
  <si>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</si>
  <si>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</si>
  <si>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</si>
  <si>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</si>
  <si>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</si>
  <si>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</si>
  <si>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</si>
  <si>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</si>
  <si>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</si>
  <si>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</si>
  <si>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</si>
  <si>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</si>
  <si>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</si>
  <si>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</si>
  <si>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</si>
  <si>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</si>
  <si>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</si>
  <si>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</si>
  <si>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</si>
  <si>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</si>
  <si>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</si>
  <si>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</si>
  <si>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</si>
  <si>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</si>
  <si>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</si>
  <si>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</si>
  <si>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</si>
  <si>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</si>
  <si>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</si>
  <si>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</si>
  <si>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</si>
  <si>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</si>
  <si>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</si>
  <si>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</si>
  <si>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</si>
  <si>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</si>
  <si>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</si>
  <si>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</si>
  <si>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</si>
  <si>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</si>
  <si>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</si>
  <si>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</si>
  <si>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</si>
  <si>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</si>
  <si>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</si>
  <si>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</si>
  <si>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</si>
  <si>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</si>
  <si>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</si>
  <si>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</si>
  <si>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</si>
  <si>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</si>
  <si>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</si>
  <si>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</si>
  <si>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</si>
  <si>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</si>
  <si>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</si>
  <si>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</si>
  <si>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</si>
  <si>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</si>
  <si>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</si>
  <si>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</si>
  <si>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</si>
  <si>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</si>
  <si>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</si>
  <si>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</si>
  <si>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</si>
  <si>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</si>
  <si>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</si>
  <si>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</si>
  <si>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</si>
  <si>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</si>
  <si>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</si>
  <si>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</si>
  <si>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</si>
  <si>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</si>
  <si>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</si>
  <si>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</si>
  <si>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</si>
  <si>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</si>
  <si>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</si>
  <si>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</si>
  <si>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</si>
  <si>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</si>
  <si>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</si>
  <si>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</si>
  <si>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</si>
  <si>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</si>
  <si>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</si>
  <si>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</si>
  <si>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</si>
  <si>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</si>
  <si>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</si>
  <si>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</si>
  <si>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</si>
  <si>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</si>
  <si>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</si>
  <si>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</si>
  <si>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</si>
  <si>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</si>
  <si>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</si>
  <si>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</si>
  <si>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</si>
  <si>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</si>
  <si>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</si>
  <si>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</si>
  <si>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</si>
  <si>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</si>
  <si>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</si>
  <si>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</si>
  <si>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</si>
  <si>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</si>
  <si>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</si>
  <si>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</si>
  <si>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</si>
  <si>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</si>
  <si>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</si>
  <si>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</si>
  <si>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</si>
  <si>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</si>
  <si>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</si>
  <si>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</si>
  <si>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</si>
  <si>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</si>
  <si>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</si>
  <si>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</si>
  <si>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</si>
  <si>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</si>
  <si>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</si>
  <si>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</si>
  <si>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</si>
  <si>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</si>
  <si>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</si>
  <si>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</si>
  <si>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</si>
  <si>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</si>
  <si>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</si>
  <si>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</si>
  <si>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</si>
  <si>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</si>
  <si>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</si>
  <si>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</si>
  <si>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</si>
  <si>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</si>
  <si>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</si>
  <si>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</si>
  <si>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</si>
  <si>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</si>
  <si>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</si>
  <si>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</si>
  <si>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</si>
  <si>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</si>
  <si>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</si>
  <si>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</si>
  <si>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</si>
  <si>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</si>
  <si>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</si>
  <si>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</si>
  <si>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</si>
  <si>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</si>
  <si>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</si>
  <si>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</si>
  <si>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</si>
  <si>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</si>
  <si>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</si>
  <si>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</si>
  <si>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</si>
  <si>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</si>
  <si>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</si>
  <si>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</si>
  <si>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</si>
  <si>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</si>
  <si>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</si>
  <si>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</si>
  <si>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</si>
  <si>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</si>
  <si>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</si>
  <si>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</si>
  <si>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</si>
  <si>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</si>
  <si>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</si>
  <si>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</si>
  <si>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</si>
  <si>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</si>
  <si>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</si>
  <si>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</si>
  <si>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</si>
  <si>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</si>
  <si>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</si>
  <si>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</si>
  <si>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</si>
  <si>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</si>
  <si>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</si>
  <si>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</si>
  <si>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</si>
  <si>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</si>
  <si>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</si>
  <si>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</si>
  <si>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</si>
  <si>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</si>
  <si>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</si>
  <si>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</si>
  <si>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</si>
  <si>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</si>
  <si>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</si>
  <si>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</si>
  <si>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</si>
  <si>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</si>
  <si>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</si>
  <si>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</si>
  <si>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</si>
  <si>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</si>
  <si>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</si>
  <si>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</si>
  <si>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</si>
  <si>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</si>
  <si>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</si>
  <si>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</si>
  <si>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</si>
  <si>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</si>
  <si>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</si>
  <si>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</si>
  <si>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</si>
  <si>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</si>
  <si>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</si>
  <si>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</si>
  <si>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</si>
  <si>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</si>
  <si>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</si>
  <si>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</si>
  <si>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</si>
  <si>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</si>
  <si>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</si>
  <si>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</si>
  <si>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</si>
  <si>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</si>
  <si>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</si>
  <si>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</si>
  <si>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</si>
  <si>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</si>
  <si>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</si>
  <si>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</si>
  <si>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</si>
  <si>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</si>
  <si>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</si>
  <si>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</si>
  <si>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</si>
  <si>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</si>
  <si>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</si>
  <si>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</si>
  <si>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</si>
  <si>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</si>
  <si>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</si>
  <si>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</si>
  <si>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</si>
  <si>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</si>
  <si>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</si>
  <si>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</si>
  <si>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</si>
  <si>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</si>
  <si>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</si>
  <si>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</si>
  <si>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</si>
  <si>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</si>
  <si>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</si>
  <si>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</si>
  <si>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</si>
  <si>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</si>
  <si>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</si>
  <si>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</si>
  <si>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</si>
  <si>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</si>
  <si>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</si>
  <si>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</si>
  <si>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</si>
  <si>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</si>
  <si>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</si>
  <si>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</si>
  <si>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</si>
  <si>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</si>
  <si>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</si>
  <si>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</si>
  <si>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</si>
  <si>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</si>
  <si>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</si>
  <si>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</si>
  <si>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</si>
  <si>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</si>
  <si>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</si>
  <si>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</si>
  <si>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</si>
  <si>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</si>
  <si>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</si>
  <si>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</si>
  <si>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</si>
  <si>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</si>
  <si>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</si>
  <si>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</si>
  <si>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</si>
  <si>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</si>
  <si>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</si>
  <si>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</si>
  <si>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</si>
  <si>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</si>
  <si>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</si>
  <si>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</si>
  <si>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</si>
  <si>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</si>
  <si>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</si>
  <si>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</si>
  <si>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</si>
  <si>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</si>
  <si>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</si>
  <si>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</si>
  <si>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</si>
  <si>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</si>
  <si>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</si>
  <si>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</si>
  <si>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</si>
  <si>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</si>
  <si>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</si>
  <si>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</si>
  <si>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</si>
  <si>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</si>
  <si>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</si>
  <si>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</si>
  <si>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</si>
  <si>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</si>
  <si>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</si>
  <si>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</si>
  <si>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</si>
  <si>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</si>
  <si>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</si>
  <si>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</si>
  <si>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</si>
  <si>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</si>
  <si>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</si>
  <si>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</si>
  <si>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</si>
  <si>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</si>
  <si>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</si>
  <si>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</si>
  <si>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</si>
  <si>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</si>
  <si>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</si>
  <si>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</si>
  <si>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</si>
  <si>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</si>
  <si>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</si>
  <si>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</si>
  <si>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</si>
  <si>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</si>
  <si>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</si>
  <si>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</si>
  <si>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</si>
  <si>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</si>
  <si>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</si>
  <si>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</si>
  <si>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</si>
  <si>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</si>
  <si>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</si>
  <si>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</si>
  <si>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</si>
  <si>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</si>
  <si>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</si>
  <si>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</si>
  <si>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</si>
  <si>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</si>
  <si>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</si>
  <si>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</si>
  <si>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</si>
  <si>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</si>
  <si>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</si>
  <si>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</si>
  <si>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</si>
  <si>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</si>
  <si>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</si>
  <si>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</si>
  <si>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</si>
  <si>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</si>
  <si>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</si>
  <si>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</si>
  <si>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</si>
  <si>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</si>
  <si>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</si>
  <si>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</si>
  <si>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</si>
  <si>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</si>
  <si>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</si>
  <si>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</si>
  <si>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</si>
  <si>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</si>
  <si>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</si>
  <si>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</si>
  <si>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</si>
  <si>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</si>
  <si>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</si>
  <si>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</si>
  <si>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</si>
  <si>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</si>
  <si>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</si>
  <si>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</si>
  <si>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</si>
  <si>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</si>
  <si>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</si>
  <si>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</si>
  <si>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</si>
  <si>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</si>
  <si>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</si>
  <si>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</si>
  <si>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</si>
  <si>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</si>
  <si>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</si>
  <si>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</si>
  <si>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</si>
  <si>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</si>
  <si>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</si>
  <si>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</si>
  <si>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</si>
  <si>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</si>
  <si>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</si>
  <si>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</si>
  <si>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</si>
  <si>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</si>
  <si>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</si>
  <si>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</si>
  <si>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</si>
  <si>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</si>
  <si>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</si>
  <si>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</si>
  <si>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</si>
  <si>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</si>
  <si>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</si>
  <si>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</si>
  <si>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</si>
  <si>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</si>
  <si>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</si>
  <si>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</si>
  <si>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</si>
  <si>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</si>
  <si>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</si>
  <si>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</si>
  <si>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</si>
  <si>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</si>
  <si>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</si>
  <si>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</si>
  <si>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</si>
  <si>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</si>
  <si>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</si>
  <si>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</si>
  <si>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</si>
  <si>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</si>
  <si>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</si>
  <si>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</si>
  <si>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</si>
  <si>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</si>
  <si>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</si>
  <si>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</si>
  <si>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</si>
  <si>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</si>
  <si>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</si>
  <si>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</si>
  <si>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</si>
  <si>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</si>
  <si>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</si>
  <si>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</si>
  <si>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</si>
  <si>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</si>
  <si>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</si>
  <si>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</si>
  <si>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</si>
  <si>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</si>
  <si>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</si>
  <si>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</si>
  <si>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</si>
  <si>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</si>
  <si>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</si>
  <si>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</si>
  <si>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</si>
  <si>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</si>
  <si>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</si>
  <si>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</si>
  <si>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</si>
  <si>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</si>
  <si>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</si>
  <si>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</si>
  <si>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</si>
  <si>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</si>
  <si>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</si>
  <si>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</si>
  <si>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</si>
  <si>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</si>
  <si>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</si>
  <si>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</si>
  <si>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</si>
  <si>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</si>
  <si>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</si>
  <si>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</si>
  <si>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</si>
  <si>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</si>
  <si>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</si>
  <si>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</si>
  <si>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</si>
  <si>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</si>
  <si>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</si>
  <si>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</si>
  <si>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</si>
  <si>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</si>
  <si>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</si>
  <si>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</si>
  <si>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</si>
  <si>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</si>
  <si>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</si>
  <si>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</si>
  <si>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</si>
  <si>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</si>
  <si>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</si>
  <si>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</si>
  <si>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</si>
  <si>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</si>
  <si>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</si>
  <si>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</si>
  <si>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</si>
  <si>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</si>
  <si>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</si>
  <si>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</si>
  <si>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</si>
  <si>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</si>
  <si>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</si>
  <si>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</si>
  <si>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</si>
  <si>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</si>
  <si>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</si>
  <si>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</si>
  <si>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</si>
  <si>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</si>
  <si>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</si>
  <si>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</si>
  <si>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</si>
  <si>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</si>
  <si>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</si>
  <si>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</si>
  <si>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</si>
  <si>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</si>
  <si>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</si>
  <si>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</si>
  <si>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</si>
  <si>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</si>
  <si>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</si>
  <si>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</si>
  <si>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</si>
  <si>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</si>
  <si>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</si>
  <si>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</si>
  <si>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</si>
  <si>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</si>
  <si>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</si>
  <si>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</si>
  <si>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</si>
  <si>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</si>
  <si>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</si>
  <si>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</si>
  <si>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</si>
  <si>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</si>
  <si>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</si>
  <si>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</si>
  <si>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</si>
  <si>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</si>
  <si>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</si>
  <si>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</si>
  <si>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</si>
  <si>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</si>
  <si>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</si>
  <si>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</si>
  <si>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</si>
  <si>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</si>
  <si>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</si>
  <si>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</si>
  <si>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</si>
  <si>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</si>
  <si>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</si>
  <si>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</si>
  <si>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</si>
  <si>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</si>
  <si>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</si>
  <si>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</si>
  <si>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</si>
  <si>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</si>
  <si>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</si>
  <si>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</si>
  <si>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</si>
  <si>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</si>
  <si>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</si>
  <si>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</si>
  <si>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</si>
  <si>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</si>
  <si>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</si>
  <si>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</si>
  <si>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</si>
  <si>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</si>
  <si>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</si>
  <si>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</si>
  <si>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</si>
  <si>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</si>
  <si>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</si>
  <si>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</si>
  <si>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</si>
  <si>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</si>
  <si>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</si>
  <si>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</si>
  <si>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</si>
  <si>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</si>
  <si>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</si>
  <si>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</si>
  <si>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</si>
  <si>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</si>
  <si>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</si>
  <si>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</si>
  <si>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</si>
  <si>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</si>
  <si>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</si>
  <si>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</si>
  <si>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</si>
  <si>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</si>
  <si>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</si>
  <si>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</si>
  <si>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</si>
  <si>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</si>
  <si>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</si>
  <si>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</si>
  <si>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</si>
  <si>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</si>
  <si>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</si>
  <si>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</si>
  <si>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</si>
  <si>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</si>
  <si>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</si>
  <si>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</si>
  <si>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</si>
  <si>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</si>
  <si>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</si>
  <si>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</si>
  <si>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</si>
  <si>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</si>
  <si>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</si>
  <si>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</si>
  <si>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</si>
  <si>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</si>
  <si>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</si>
  <si>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</si>
  <si>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</si>
  <si>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</si>
  <si>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</si>
  <si>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</si>
  <si>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</si>
  <si>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</si>
  <si>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</si>
  <si>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</si>
  <si>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</si>
  <si>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</si>
  <si>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</si>
  <si>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</si>
  <si>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</si>
  <si>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</si>
  <si>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</si>
  <si>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</si>
  <si>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</si>
  <si>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</si>
  <si>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</si>
  <si>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</si>
  <si>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</si>
  <si>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</si>
  <si>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</si>
  <si>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</si>
  <si>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</si>
  <si>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</si>
  <si>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</si>
  <si>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</si>
  <si>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</si>
  <si>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</si>
  <si>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</si>
  <si>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</si>
  <si>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</si>
  <si>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</si>
  <si>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</si>
  <si>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</si>
  <si>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</si>
  <si>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</si>
  <si>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</si>
  <si>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</si>
  <si>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</si>
  <si>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</si>
  <si>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</si>
  <si>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</si>
  <si>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</si>
  <si>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</si>
  <si>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</si>
  <si>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</si>
  <si>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</si>
  <si>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</si>
  <si>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</si>
  <si>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</si>
  <si>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</si>
  <si>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</si>
  <si>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</si>
  <si>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</si>
  <si>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</si>
  <si>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</si>
  <si>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</si>
  <si>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</si>
  <si>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</si>
  <si>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</si>
  <si>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</si>
  <si>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</si>
  <si>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</si>
  <si>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</si>
  <si>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</si>
  <si>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</si>
  <si>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</si>
  <si>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</si>
  <si>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</si>
  <si>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</si>
  <si>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</si>
  <si>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</si>
  <si>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</si>
  <si>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</si>
  <si>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</si>
  <si>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</si>
  <si>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</si>
  <si>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</si>
  <si>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</si>
  <si>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</si>
  <si>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</si>
  <si>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</si>
  <si>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</si>
  <si>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</si>
  <si>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</si>
  <si>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</si>
  <si>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</si>
  <si>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</si>
  <si>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</si>
  <si>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</si>
  <si>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</si>
  <si>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</si>
  <si>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</si>
  <si>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</si>
  <si>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</si>
  <si>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</si>
  <si>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</si>
  <si>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</si>
  <si>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</si>
  <si>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</si>
  <si>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</si>
  <si>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</si>
  <si>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</si>
  <si>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</si>
  <si>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</si>
  <si>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</si>
  <si>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</si>
  <si>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</si>
  <si>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</si>
  <si>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</si>
  <si>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</si>
  <si>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</si>
  <si>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</si>
  <si>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</si>
  <si>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</si>
  <si>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</si>
  <si>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</si>
  <si>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</si>
  <si>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</si>
  <si>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</si>
  <si>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</si>
  <si>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</si>
  <si>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</si>
  <si>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</si>
  <si>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</si>
  <si>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</si>
  <si>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</si>
  <si>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</si>
  <si>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</si>
  <si>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</si>
  <si>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</si>
  <si>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</si>
  <si>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</si>
  <si>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</si>
  <si>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</si>
  <si>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</si>
  <si>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</si>
  <si>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</si>
  <si>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</si>
  <si>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</si>
  <si>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</si>
  <si>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</si>
  <si>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</si>
  <si>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</si>
  <si>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</si>
  <si>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</si>
  <si>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</si>
  <si>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</si>
  <si>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</si>
  <si>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</si>
  <si>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</si>
  <si>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</si>
  <si>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</si>
  <si>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</si>
  <si>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</si>
  <si>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</si>
  <si>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</si>
  <si>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</si>
  <si>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</si>
  <si>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</si>
  <si>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</si>
  <si>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</si>
  <si>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</si>
  <si>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</si>
  <si>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</si>
  <si>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</si>
  <si>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</si>
  <si>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</si>
  <si>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</si>
  <si>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</si>
  <si>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</si>
  <si>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</si>
  <si>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</si>
  <si>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</si>
  <si>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</si>
  <si>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</si>
  <si>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</si>
  <si>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</si>
  <si>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</si>
  <si>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</si>
  <si>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</si>
  <si>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</si>
  <si>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</si>
  <si>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</si>
  <si>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</si>
  <si>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</si>
  <si>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</si>
  <si>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</si>
  <si>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</si>
  <si>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</si>
  <si>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</si>
  <si>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</si>
  <si>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</si>
  <si>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</si>
  <si>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</si>
  <si>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</si>
  <si>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</si>
  <si>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</si>
  <si>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</si>
  <si>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</si>
  <si>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</si>
  <si>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</si>
  <si>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</si>
  <si>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</si>
  <si>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</si>
  <si>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</si>
  <si>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</si>
  <si>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</si>
  <si>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</si>
  <si>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</si>
  <si>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</si>
  <si>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</si>
  <si>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</si>
  <si>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</si>
  <si>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</si>
  <si>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</si>
  <si>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</si>
  <si>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</si>
  <si>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</si>
  <si>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</si>
  <si>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</si>
  <si>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</si>
  <si>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</si>
  <si>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</si>
  <si>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</si>
  <si>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</si>
  <si>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</si>
  <si>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</si>
  <si>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</si>
  <si>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</si>
  <si>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</si>
  <si>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</si>
  <si>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</si>
  <si>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</si>
  <si>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</si>
  <si>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</si>
  <si>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</si>
  <si>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</si>
  <si>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</si>
  <si>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</si>
  <si>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</si>
  <si>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</si>
  <si>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</si>
  <si>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</si>
  <si>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</si>
  <si>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</si>
  <si>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</si>
  <si>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</si>
  <si>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</si>
  <si>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</si>
  <si>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</si>
  <si>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</si>
  <si>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</si>
  <si>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</si>
  <si>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</si>
  <si>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</si>
  <si>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</si>
  <si>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</si>
  <si>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</si>
  <si>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</si>
  <si>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</si>
  <si>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</si>
  <si>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</si>
  <si>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</si>
  <si>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</si>
  <si>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</si>
  <si>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</si>
  <si>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</si>
  <si>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</si>
  <si>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</si>
  <si>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</si>
  <si>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</si>
  <si>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</si>
  <si>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</si>
  <si>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</si>
  <si>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</si>
  <si>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</si>
  <si>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</si>
  <si>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</si>
  <si>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</si>
  <si>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</si>
  <si>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</si>
  <si>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</si>
  <si>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</si>
  <si>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</si>
  <si>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</si>
  <si>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</si>
  <si>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</si>
  <si>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</si>
  <si>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</si>
  <si>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</si>
  <si>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</si>
  <si>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</si>
  <si>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</si>
  <si>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</si>
  <si>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</si>
  <si>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</si>
  <si>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</si>
  <si>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</si>
  <si>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</si>
  <si>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</si>
  <si>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</si>
  <si>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</si>
  <si>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</si>
  <si>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</si>
  <si>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</si>
  <si>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</si>
  <si>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</si>
  <si>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</si>
  <si>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</si>
  <si>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</si>
  <si>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</si>
  <si>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</si>
  <si>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</si>
  <si>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</si>
  <si>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</si>
  <si>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</si>
  <si>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</si>
  <si>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</si>
  <si>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</si>
  <si>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</si>
  <si>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</si>
  <si>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</si>
  <si>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</si>
  <si>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</si>
  <si>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</si>
  <si>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</si>
  <si>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</si>
  <si>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</si>
  <si>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</si>
  <si>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</si>
  <si>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</si>
  <si>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</si>
  <si>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</si>
  <si>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</si>
  <si>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</si>
  <si>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</si>
  <si>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</si>
  <si>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</si>
  <si>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</si>
  <si>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</si>
  <si>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</si>
  <si>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</si>
  <si>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</si>
  <si>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</si>
  <si>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</si>
  <si>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</si>
  <si>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</si>
  <si>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</si>
  <si>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</si>
  <si>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</si>
  <si>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</si>
  <si>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</si>
  <si>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</si>
  <si>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</si>
  <si>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</si>
  <si>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</si>
  <si>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</si>
  <si>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</si>
  <si>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</si>
  <si>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</si>
  <si>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</si>
  <si>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</si>
  <si>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</si>
  <si>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</si>
  <si>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</si>
  <si>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</si>
  <si>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</si>
  <si>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</si>
  <si>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</si>
  <si>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</si>
  <si>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</si>
  <si>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</si>
  <si>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</si>
  <si>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</si>
  <si>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</si>
  <si>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</si>
  <si>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</si>
  <si>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</si>
  <si>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</si>
  <si>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</si>
  <si>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</si>
  <si>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</si>
  <si>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</si>
  <si>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</si>
  <si>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</si>
  <si>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</si>
  <si>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</si>
  <si>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</si>
  <si>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</si>
  <si>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</si>
  <si>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</si>
  <si>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</si>
  <si>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</si>
  <si>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</si>
  <si>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</si>
  <si>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</si>
  <si>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</si>
  <si>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</si>
  <si>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</si>
  <si>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</si>
  <si>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</si>
  <si>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</si>
  <si>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</si>
  <si>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</si>
  <si>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</si>
  <si>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</si>
  <si>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</si>
  <si>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</si>
  <si>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</si>
  <si>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</si>
  <si>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</si>
  <si>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</si>
  <si>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</si>
  <si>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</si>
  <si>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</si>
  <si>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</si>
  <si>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</si>
  <si>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</si>
  <si>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</si>
  <si>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</si>
  <si>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</si>
  <si>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</si>
  <si>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</si>
  <si>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</si>
  <si>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</si>
  <si>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</si>
  <si>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</si>
  <si>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</si>
  <si>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</si>
  <si>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</si>
  <si>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</si>
  <si>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</si>
  <si>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</si>
  <si>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</si>
  <si>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</si>
  <si>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</si>
  <si>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</si>
  <si>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</si>
  <si>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</si>
  <si>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</si>
  <si>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</si>
  <si>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</si>
  <si>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</si>
  <si>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</si>
  <si>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</si>
  <si>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</si>
  <si>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</si>
  <si>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</si>
  <si>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</si>
  <si>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</si>
  <si>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</si>
  <si>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</si>
  <si>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</si>
  <si>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</si>
  <si>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</si>
  <si>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</si>
  <si>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</si>
  <si>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</si>
  <si>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</si>
  <si>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</si>
  <si>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</si>
  <si>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</si>
  <si>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</si>
  <si>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</si>
  <si>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</si>
  <si>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</si>
  <si>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</si>
  <si>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</si>
  <si>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</si>
  <si>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</si>
  <si>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</si>
  <si>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</si>
  <si>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</si>
  <si>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</si>
  <si>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</si>
  <si>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</si>
  <si>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</si>
  <si>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</si>
  <si>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</si>
  <si>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</si>
  <si>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</si>
  <si>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</si>
  <si>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</si>
  <si>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</si>
  <si>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</si>
  <si>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</si>
  <si>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</si>
  <si>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</si>
  <si>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</si>
  <si>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</si>
  <si>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</si>
  <si>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</si>
  <si>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</si>
  <si>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</si>
  <si>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</si>
  <si>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</si>
  <si>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</si>
  <si>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</si>
  <si>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</si>
  <si>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</si>
  <si>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</si>
  <si>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</si>
  <si>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</si>
  <si>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</si>
  <si>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</si>
  <si>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</si>
  <si>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</si>
  <si>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</si>
  <si>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</si>
  <si>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</si>
  <si>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</si>
  <si>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</si>
  <si>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</si>
  <si>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</si>
  <si>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</si>
  <si>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</si>
  <si>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</si>
  <si>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</si>
  <si>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</si>
  <si>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</si>
  <si>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</si>
  <si>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</si>
  <si>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</si>
  <si>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</si>
  <si>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</si>
  <si>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</si>
  <si>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</si>
  <si>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</si>
  <si>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</si>
  <si>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</si>
  <si>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</si>
  <si>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</si>
  <si>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</si>
  <si>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</si>
  <si>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</si>
  <si>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</si>
  <si>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</si>
  <si>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</si>
  <si>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</si>
  <si>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</si>
  <si>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</si>
  <si>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</si>
  <si>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</si>
  <si>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</si>
  <si>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</si>
  <si>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</si>
  <si>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</si>
  <si>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</si>
  <si>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</si>
  <si>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</si>
  <si>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</si>
  <si>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</si>
  <si>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</si>
  <si>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</si>
  <si>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</si>
  <si>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</si>
  <si>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</si>
  <si>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</si>
  <si>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</si>
  <si>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</si>
  <si>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</si>
  <si>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</si>
  <si>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</si>
  <si>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</si>
  <si>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</si>
  <si>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</si>
  <si>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</si>
  <si>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</si>
  <si>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</si>
  <si>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</si>
  <si>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</si>
  <si>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</si>
  <si>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</si>
  <si>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</si>
  <si>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</si>
  <si>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</si>
  <si>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</si>
  <si>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</si>
  <si>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</si>
  <si>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</si>
  <si>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</si>
  <si>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</si>
  <si>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</si>
  <si>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</si>
  <si>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</si>
  <si>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</si>
  <si>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</si>
  <si>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</si>
  <si>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</si>
  <si>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</si>
  <si>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</si>
  <si>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</si>
  <si>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</si>
  <si>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</si>
  <si>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</si>
  <si>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</si>
  <si>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</si>
  <si>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</si>
  <si>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</si>
  <si>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</si>
  <si>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</si>
  <si>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</si>
  <si>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</si>
  <si>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</si>
  <si>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</si>
  <si>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</si>
  <si>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</si>
  <si>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</si>
  <si>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</si>
  <si>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</si>
  <si>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</si>
  <si>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</si>
  <si>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</si>
  <si>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</si>
  <si>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</si>
  <si>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</si>
  <si>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</si>
  <si>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</si>
  <si>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</si>
  <si>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</si>
  <si>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</si>
  <si>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</si>
  <si>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</si>
  <si>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</si>
  <si>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</si>
  <si>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</si>
  <si>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</si>
  <si>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</si>
  <si>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</si>
  <si>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</si>
  <si>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</si>
  <si>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</si>
  <si>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</si>
  <si>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</si>
  <si>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</si>
  <si>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</si>
  <si>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</si>
  <si>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</si>
  <si>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</si>
  <si>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</si>
  <si>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</si>
  <si>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</si>
  <si>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</si>
  <si>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</si>
  <si>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</si>
  <si>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</si>
  <si>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</si>
  <si>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</si>
  <si>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</si>
  <si>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</si>
  <si>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</si>
  <si>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</si>
  <si>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</si>
  <si>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</si>
  <si>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</si>
  <si>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</si>
  <si>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</si>
  <si>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</si>
  <si>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</si>
  <si>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</si>
  <si>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</si>
  <si>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</si>
  <si>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</si>
  <si>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</si>
  <si>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</si>
  <si>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</si>
  <si>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</si>
  <si>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</si>
  <si>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</si>
  <si>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</si>
  <si>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</si>
  <si>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</si>
  <si>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</si>
  <si>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</si>
  <si>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</si>
  <si>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</si>
  <si>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</si>
  <si>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</si>
  <si>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</si>
  <si>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</si>
  <si>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</si>
  <si>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</si>
  <si>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</si>
  <si>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</si>
  <si>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</si>
  <si>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</si>
  <si>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</si>
  <si>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</si>
  <si>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</si>
  <si>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</si>
  <si>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</si>
  <si>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</si>
  <si>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</si>
  <si>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</si>
  <si>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</si>
  <si>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</si>
  <si>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</si>
  <si>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</si>
  <si>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</si>
  <si>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</si>
  <si>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</si>
  <si>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</si>
  <si>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</si>
  <si>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</si>
  <si>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</si>
  <si>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</si>
  <si>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</si>
  <si>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</si>
  <si>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</si>
  <si>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</si>
  <si>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</si>
  <si>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</si>
  <si>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</si>
  <si>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</si>
  <si>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</si>
  <si>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</si>
  <si>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</si>
  <si>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</si>
  <si>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</si>
  <si>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</si>
  <si>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</si>
  <si>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</si>
  <si>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</si>
  <si>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</si>
  <si>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</si>
  <si>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</si>
  <si>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</si>
  <si>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</si>
  <si>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</si>
  <si>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</si>
  <si>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</si>
  <si>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</si>
  <si>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</si>
  <si>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</si>
  <si>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</si>
  <si>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</si>
  <si>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</si>
  <si>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</si>
  <si>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</si>
  <si>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</si>
  <si>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</si>
  <si>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</si>
  <si>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</si>
  <si>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</si>
  <si>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</si>
  <si>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</si>
  <si>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</si>
  <si>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</si>
  <si>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</si>
  <si>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</si>
  <si>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</si>
  <si>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</si>
  <si>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</si>
  <si>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</si>
  <si>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</si>
  <si>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</si>
  <si>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</si>
  <si>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</si>
  <si>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</si>
  <si>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</si>
  <si>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</si>
  <si>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</si>
  <si>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</si>
  <si>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</si>
  <si>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</si>
  <si>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</si>
  <si>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</si>
  <si>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</si>
  <si>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</si>
  <si>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</si>
  <si>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</si>
  <si>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</si>
  <si>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</si>
  <si>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</si>
  <si>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</si>
  <si>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</si>
  <si>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</si>
  <si>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</si>
  <si>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</si>
  <si>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</si>
  <si>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</si>
  <si>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</si>
  <si>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</si>
  <si>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</si>
  <si>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</si>
  <si>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</si>
  <si>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</si>
  <si>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</si>
  <si>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</si>
  <si>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</si>
  <si>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</si>
  <si>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</si>
  <si>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</si>
  <si>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</si>
  <si>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</si>
  <si>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</si>
  <si>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</si>
  <si>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</si>
  <si>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</si>
  <si>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</si>
  <si>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</si>
  <si>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</si>
  <si>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</si>
  <si>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</si>
  <si>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</si>
  <si>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</si>
  <si>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</si>
  <si>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</si>
  <si>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</si>
  <si>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</si>
  <si>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</si>
  <si>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</si>
  <si>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</si>
  <si>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</si>
  <si>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</si>
  <si>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</si>
  <si>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</si>
  <si>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</si>
  <si>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</si>
  <si>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</si>
  <si>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</si>
  <si>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</si>
  <si>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</si>
  <si>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</si>
  <si>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</si>
  <si>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</si>
  <si>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</si>
  <si>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</si>
  <si>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</si>
  <si>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</si>
  <si>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</si>
  <si>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</si>
  <si>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</si>
  <si>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</si>
  <si>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</si>
  <si>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</si>
  <si>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</si>
  <si>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</si>
  <si>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</si>
  <si>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</si>
  <si>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</si>
  <si>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</si>
  <si>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</si>
  <si>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</si>
  <si>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</si>
  <si>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</si>
  <si>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</si>
  <si>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</si>
  <si>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</si>
  <si>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</si>
  <si>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</si>
  <si>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</si>
  <si>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</si>
  <si>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</si>
  <si>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</si>
  <si>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</si>
  <si>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</si>
  <si>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</si>
  <si>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</si>
  <si>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</si>
  <si>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</si>
  <si>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</si>
  <si>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</si>
  <si>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</si>
  <si>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</si>
  <si>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</si>
  <si>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</si>
  <si>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</si>
  <si>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</si>
  <si>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</si>
  <si>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</si>
  <si>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</si>
  <si>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</si>
  <si>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</si>
  <si>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</si>
  <si>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</si>
  <si>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</si>
  <si>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</si>
  <si>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</si>
  <si>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</si>
  <si>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</si>
  <si>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</si>
  <si>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</si>
  <si>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</si>
  <si>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</si>
  <si>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</si>
  <si>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</si>
  <si>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</si>
  <si>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</si>
  <si>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</si>
  <si>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</si>
  <si>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</si>
  <si>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</si>
  <si>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</si>
  <si>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</si>
  <si>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</si>
  <si>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</si>
  <si>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</si>
  <si>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</si>
  <si>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</si>
  <si>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</si>
  <si>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</si>
  <si>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</si>
  <si>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</si>
  <si>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</si>
  <si>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</si>
  <si>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</si>
  <si>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</si>
  <si>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</si>
  <si>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</si>
  <si>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</si>
  <si>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</si>
  <si>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</si>
  <si>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</si>
  <si>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</si>
  <si>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</si>
  <si>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</si>
  <si>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</si>
  <si>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</si>
  <si>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</si>
  <si>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</si>
  <si>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</si>
  <si>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</si>
  <si>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</si>
  <si>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</si>
  <si>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</si>
  <si>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</si>
  <si>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</si>
  <si>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</si>
  <si>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</si>
  <si>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</si>
  <si>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</si>
  <si>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</si>
  <si>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</si>
  <si>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</si>
  <si>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</si>
  <si>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</si>
  <si>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</si>
  <si>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</si>
  <si>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</si>
  <si>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</si>
  <si>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</si>
  <si>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</si>
  <si>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</si>
  <si>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</si>
  <si>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</si>
  <si>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</si>
  <si>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</si>
  <si>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</si>
  <si>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</si>
  <si>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</si>
  <si>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</si>
  <si>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</si>
  <si>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</si>
  <si>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</si>
  <si>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</si>
  <si>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</si>
  <si>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</si>
  <si>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</si>
  <si>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</si>
  <si>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</si>
  <si>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</si>
  <si>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</si>
  <si>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</si>
  <si>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</si>
  <si>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</si>
  <si>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</si>
  <si>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</si>
  <si>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</si>
  <si>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</si>
  <si>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</si>
  <si>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</si>
  <si>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</si>
  <si>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</si>
  <si>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</si>
  <si>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</si>
  <si>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</si>
  <si>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</si>
  <si>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</si>
  <si>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</si>
  <si>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</si>
  <si>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</si>
  <si>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</si>
  <si>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</si>
  <si>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</si>
  <si>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</si>
  <si>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</si>
  <si>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</si>
  <si>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</si>
  <si>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</si>
  <si>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</si>
  <si>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</si>
  <si>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</si>
  <si>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</si>
  <si>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</si>
  <si>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</si>
  <si>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</si>
  <si>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</si>
  <si>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</si>
  <si>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</si>
  <si>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</si>
  <si>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</si>
  <si>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</si>
  <si>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</si>
  <si>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</si>
  <si>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</si>
  <si>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</si>
  <si>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</si>
  <si>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</si>
  <si>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</si>
  <si>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</si>
  <si>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</si>
  <si>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</si>
  <si>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</si>
  <si>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</si>
  <si>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</si>
  <si>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</si>
  <si>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</si>
  <si>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</si>
  <si>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</si>
  <si>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</si>
  <si>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</si>
  <si>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</si>
  <si>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</si>
  <si>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</si>
  <si>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</si>
  <si>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</si>
  <si>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</si>
  <si>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</si>
  <si>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</si>
  <si>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</si>
  <si>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</si>
  <si>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</si>
  <si>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</si>
  <si>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</si>
  <si>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</si>
  <si>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</si>
  <si>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</si>
  <si>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</si>
  <si>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</si>
  <si>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</si>
  <si>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</si>
  <si>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</si>
  <si>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</si>
  <si>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</si>
  <si>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</si>
  <si>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</si>
  <si>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</si>
  <si>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</si>
  <si>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</si>
  <si>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</si>
  <si>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</si>
  <si>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</si>
  <si>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</si>
  <si>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</si>
  <si>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</si>
  <si>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</si>
  <si>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</si>
  <si>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</si>
  <si>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</si>
  <si>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</si>
  <si>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</si>
  <si>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</si>
  <si>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</si>
  <si>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</si>
  <si>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</si>
  <si>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</si>
  <si>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</si>
  <si>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</si>
  <si>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</si>
  <si>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</si>
  <si>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</si>
  <si>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</si>
  <si>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</si>
  <si>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</si>
  <si>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</si>
  <si>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</si>
  <si>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</si>
  <si>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</si>
  <si>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</si>
  <si>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</si>
  <si>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</si>
  <si>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</si>
  <si>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</si>
  <si>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</si>
  <si>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</si>
  <si>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</si>
  <si>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</si>
  <si>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</si>
  <si>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</si>
  <si>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</si>
  <si>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</si>
  <si>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</si>
  <si>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</si>
  <si>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</si>
  <si>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</si>
  <si>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</si>
  <si>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</si>
  <si>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</si>
  <si>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</si>
  <si>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</si>
  <si>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</si>
  <si>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</si>
  <si>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</si>
  <si>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</si>
  <si>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</si>
  <si>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</si>
  <si>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</si>
  <si>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</si>
  <si>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</si>
  <si>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</si>
  <si>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</si>
  <si>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</si>
  <si>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</si>
  <si>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</si>
  <si>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</si>
  <si>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</si>
  <si>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</si>
  <si>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</si>
  <si>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</si>
  <si>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</si>
  <si>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</si>
  <si>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</si>
  <si>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</si>
  <si>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</si>
  <si>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</si>
  <si>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</si>
  <si>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</si>
  <si>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</si>
  <si>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</si>
  <si>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</si>
  <si>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</si>
  <si>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</si>
  <si>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</si>
  <si>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</si>
  <si>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</si>
  <si>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</si>
  <si>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</si>
  <si>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</si>
  <si>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</si>
  <si>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</si>
  <si>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</si>
  <si>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</si>
  <si>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</si>
  <si>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</si>
  <si>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</si>
  <si>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</si>
  <si>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</si>
  <si>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</si>
  <si>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</si>
  <si>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</si>
  <si>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</si>
  <si>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</si>
  <si>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</si>
  <si>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</si>
  <si>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</si>
  <si>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</si>
  <si>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</si>
  <si>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</si>
  <si>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</si>
  <si>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</si>
  <si>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</si>
  <si>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</si>
  <si>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</si>
  <si>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</si>
  <si>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</si>
  <si>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</si>
  <si>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</si>
  <si>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</si>
  <si>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</si>
  <si>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</si>
  <si>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</si>
  <si>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</si>
  <si>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</si>
  <si>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</si>
  <si>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</si>
  <si>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</si>
  <si>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</si>
  <si>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</si>
  <si>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</si>
  <si>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</si>
  <si>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</si>
  <si>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</si>
  <si>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</si>
  <si>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</si>
  <si>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</si>
  <si>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</si>
  <si>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</si>
  <si>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</si>
  <si>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</si>
  <si>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</si>
  <si>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</si>
  <si>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</si>
  <si>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</si>
  <si>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</si>
  <si>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</si>
  <si>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</si>
  <si>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</si>
  <si>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</si>
  <si>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</si>
  <si>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</si>
  <si>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</si>
  <si>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</si>
  <si>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</si>
  <si>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</si>
  <si>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</si>
  <si>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</si>
  <si>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</si>
  <si>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</si>
  <si>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</si>
  <si>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</si>
  <si>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</si>
  <si>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</si>
  <si>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</si>
  <si>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</si>
  <si>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</si>
  <si>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</si>
  <si>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</si>
  <si>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</si>
  <si>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</si>
  <si>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</si>
  <si>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</si>
  <si>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</si>
  <si>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</si>
  <si>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</si>
  <si>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</si>
  <si>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</si>
  <si>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</si>
  <si>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</si>
  <si>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</si>
  <si>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</si>
  <si>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</si>
  <si>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</si>
  <si>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</si>
  <si>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</si>
  <si>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</si>
  <si>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</si>
  <si>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</si>
  <si>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</si>
  <si>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</si>
  <si>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</si>
  <si>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</si>
  <si>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</si>
  <si>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</si>
  <si>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</si>
  <si>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</si>
  <si>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</si>
  <si>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</si>
  <si>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</si>
  <si>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</si>
  <si>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</si>
  <si>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</si>
  <si>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</si>
  <si>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</si>
  <si>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</si>
  <si>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</si>
  <si>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</si>
  <si>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</si>
  <si>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</si>
  <si>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</si>
  <si>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</si>
  <si>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</si>
  <si>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</si>
  <si>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</si>
  <si>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</si>
  <si>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</si>
  <si>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</si>
  <si>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</si>
  <si>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</si>
  <si>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</si>
  <si>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</si>
  <si>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</si>
  <si>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</si>
  <si>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</si>
  <si>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</si>
  <si>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</si>
  <si>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</si>
  <si>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</si>
  <si>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</si>
  <si>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</si>
  <si>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</si>
  <si>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</si>
  <si>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</si>
  <si>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</si>
  <si>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</si>
  <si>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</si>
  <si>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</si>
  <si>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</si>
  <si>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</si>
  <si>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</si>
  <si>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</si>
  <si>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</si>
  <si>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</si>
  <si>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</si>
  <si>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</si>
  <si>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</si>
  <si>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</si>
  <si>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</si>
  <si>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</si>
  <si>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</si>
  <si>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</si>
  <si>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</si>
  <si>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</si>
  <si>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</si>
  <si>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</si>
  <si>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</si>
  <si>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</si>
  <si>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</si>
  <si>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</si>
  <si>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</si>
  <si>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</si>
  <si>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</si>
  <si>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</si>
  <si>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</si>
  <si>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</si>
  <si>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</si>
  <si>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</si>
  <si>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</si>
  <si>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</si>
  <si>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</si>
  <si>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</si>
  <si>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</si>
  <si>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</si>
  <si>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</si>
  <si>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</si>
  <si>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</si>
  <si>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</si>
  <si>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</si>
  <si>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</si>
  <si>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</si>
  <si>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</si>
  <si>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</si>
  <si>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</si>
  <si>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</si>
  <si>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</si>
  <si>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</si>
  <si>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</si>
  <si>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</si>
  <si>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</si>
  <si>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</si>
  <si>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</si>
  <si>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</si>
  <si>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</si>
  <si>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</si>
  <si>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</si>
  <si>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</si>
  <si>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</si>
  <si>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</si>
  <si>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</si>
  <si>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</si>
  <si>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</si>
  <si>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</si>
  <si>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</si>
  <si>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</si>
  <si>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</si>
  <si>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</si>
  <si>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</si>
  <si>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</si>
  <si>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</si>
  <si>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</si>
  <si>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</si>
  <si>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</si>
  <si>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</si>
  <si>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</si>
  <si>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</si>
  <si>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</si>
  <si>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</si>
  <si>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</si>
  <si>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</si>
  <si>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</si>
  <si>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</si>
  <si>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</si>
  <si>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</si>
  <si>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</si>
  <si>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</si>
  <si>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</si>
  <si>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</si>
  <si>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</si>
  <si>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</si>
  <si>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</si>
  <si>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</si>
  <si>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</si>
  <si>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</si>
  <si>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</si>
  <si>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</si>
  <si>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</si>
  <si>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</si>
  <si>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</si>
  <si>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</si>
  <si>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</si>
  <si>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</si>
  <si>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</si>
  <si>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</si>
  <si>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</si>
  <si>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</si>
  <si>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</si>
  <si>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</si>
  <si>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</si>
  <si>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</si>
  <si>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</si>
  <si>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</si>
  <si>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</si>
  <si>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</si>
  <si>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</si>
  <si>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</si>
  <si>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</si>
  <si>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</si>
  <si>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</si>
  <si>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</si>
  <si>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</si>
  <si>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</si>
  <si>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</si>
  <si>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</si>
  <si>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</si>
  <si>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</si>
  <si>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</si>
  <si>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</si>
  <si>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</si>
  <si>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</si>
  <si>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</si>
  <si>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</si>
  <si>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</si>
  <si>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</si>
  <si>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</si>
  <si>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</si>
  <si>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</si>
  <si>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</si>
  <si>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</si>
  <si>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</si>
  <si>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</si>
  <si>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</si>
  <si>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</si>
  <si>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</si>
  <si>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</si>
  <si>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</si>
  <si>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</si>
  <si>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</si>
  <si>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</si>
  <si>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</si>
  <si>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</si>
  <si>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</si>
  <si>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</si>
  <si>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</si>
  <si>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</si>
  <si>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</si>
  <si>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</si>
  <si>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</si>
  <si>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</si>
  <si>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</si>
  <si>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</si>
  <si>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</si>
  <si>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</si>
  <si>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</si>
  <si>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</si>
  <si>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</si>
  <si>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</si>
  <si>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</si>
  <si>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</si>
  <si>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</si>
  <si>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</si>
  <si>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</si>
  <si>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</si>
  <si>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</si>
  <si>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</si>
  <si>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</si>
  <si>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</si>
  <si>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</si>
  <si>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</si>
  <si>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</si>
  <si>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</si>
  <si>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</si>
  <si>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</si>
  <si>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</si>
  <si>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</si>
  <si>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</si>
  <si>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</si>
  <si>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</si>
  <si>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</si>
  <si>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</si>
  <si>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</si>
  <si>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</si>
  <si>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</si>
  <si>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</si>
  <si>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</si>
  <si>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</si>
  <si>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</si>
  <si>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</si>
  <si>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</si>
  <si>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</si>
  <si>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</si>
  <si>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</si>
  <si>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</si>
  <si>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</si>
  <si>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</si>
  <si>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</si>
  <si>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</si>
  <si>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</si>
  <si>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</si>
  <si>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</si>
  <si>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</si>
  <si>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</si>
  <si>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</si>
  <si>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</si>
  <si>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</si>
  <si>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</si>
  <si>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</si>
  <si>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</si>
  <si>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</si>
  <si>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</si>
  <si>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</si>
  <si>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</si>
  <si>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</si>
  <si>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</si>
  <si>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</si>
  <si>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</si>
  <si>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</si>
  <si>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</si>
  <si>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</si>
  <si>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</si>
  <si>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</si>
  <si>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</si>
  <si>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</si>
  <si>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</si>
  <si>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</si>
  <si>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</si>
  <si>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</si>
  <si>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</si>
  <si>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</si>
  <si>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</si>
  <si>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</si>
  <si>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</si>
  <si>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</si>
  <si>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</si>
  <si>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</si>
  <si>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</si>
  <si>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</si>
  <si>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</si>
  <si>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</si>
  <si>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</si>
  <si>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</si>
  <si>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</si>
  <si>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</si>
  <si>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</si>
  <si>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</si>
  <si>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</si>
  <si>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</si>
  <si>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</si>
  <si>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</si>
  <si>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</si>
  <si>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</si>
  <si>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</si>
  <si>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</si>
  <si>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</si>
  <si>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</si>
  <si>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</si>
  <si>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</si>
  <si>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</si>
  <si>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</si>
  <si>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</si>
  <si>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</si>
  <si>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</si>
  <si>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</si>
  <si>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</si>
  <si>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</si>
  <si>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</si>
  <si>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</si>
  <si>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</si>
  <si>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</si>
  <si>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</si>
  <si>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</si>
  <si>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</si>
  <si>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</si>
  <si>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</si>
  <si>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</si>
  <si>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</si>
  <si>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</si>
  <si>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</si>
  <si>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</si>
  <si>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</si>
  <si>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</si>
  <si>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</si>
  <si>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</si>
  <si>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</si>
  <si>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</si>
  <si>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</si>
  <si>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</si>
  <si>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</si>
  <si>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</si>
  <si>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</si>
  <si>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</si>
  <si>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</si>
  <si>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</si>
  <si>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</si>
  <si>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</si>
  <si>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</si>
  <si>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</si>
  <si>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</si>
  <si>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</si>
  <si>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</si>
  <si>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</si>
  <si>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</si>
  <si>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</si>
  <si>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</si>
  <si>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</si>
  <si>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</si>
  <si>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</si>
  <si>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</si>
  <si>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</si>
  <si>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</si>
  <si>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</si>
  <si>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</si>
  <si>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</si>
  <si>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</si>
  <si>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</si>
  <si>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</si>
  <si>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</si>
  <si>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</si>
  <si>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</si>
  <si>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</si>
  <si>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</si>
  <si>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</si>
  <si>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</si>
  <si>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</si>
  <si>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</si>
  <si>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</si>
  <si>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</si>
  <si>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</si>
  <si>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</si>
  <si>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</si>
  <si>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</si>
  <si>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</si>
  <si>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</si>
  <si>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</si>
  <si>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</si>
  <si>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</si>
  <si>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</si>
  <si>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</si>
  <si>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</si>
  <si>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</si>
  <si>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</si>
  <si>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</si>
  <si>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</si>
  <si>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</si>
  <si>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</si>
  <si>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</si>
  <si>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</si>
  <si>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</si>
  <si>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</si>
  <si>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</si>
  <si>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</si>
  <si>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</si>
  <si>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</si>
  <si>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</si>
  <si>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</si>
  <si>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</si>
  <si>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</si>
  <si>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</si>
  <si>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</si>
  <si>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</si>
  <si>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</si>
  <si>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</si>
  <si>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</si>
  <si>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</si>
  <si>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</si>
  <si>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</si>
  <si>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</si>
  <si>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</si>
  <si>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</si>
  <si>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</si>
  <si>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</si>
  <si>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</si>
  <si>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</si>
  <si>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</si>
  <si>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</si>
  <si>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</si>
  <si>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</si>
  <si>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</si>
  <si>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</si>
  <si>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</si>
  <si>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</si>
  <si>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</si>
  <si>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</si>
  <si>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</si>
  <si>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</si>
  <si>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</si>
  <si>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</si>
  <si>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</si>
  <si>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</si>
  <si>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</si>
  <si>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</si>
  <si>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</si>
  <si>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</si>
  <si>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</si>
  <si>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</si>
  <si>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</si>
  <si>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</si>
  <si>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</si>
  <si>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</si>
  <si>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</si>
  <si>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</si>
  <si>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</si>
  <si>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</si>
  <si>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</si>
  <si>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</si>
  <si>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</si>
  <si>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</si>
  <si>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</si>
  <si>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</si>
  <si>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</si>
  <si>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</si>
  <si>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</si>
  <si>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</si>
  <si>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</si>
  <si>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</si>
  <si>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</si>
  <si>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</si>
  <si>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</si>
  <si>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</si>
  <si>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</si>
  <si>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</si>
  <si>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</si>
  <si>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</si>
  <si>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</si>
  <si>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</si>
  <si>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</si>
  <si>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</si>
  <si>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</si>
  <si>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</si>
  <si>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</si>
  <si>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</si>
  <si>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</si>
  <si>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</si>
  <si>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</si>
  <si>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</si>
  <si>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</si>
  <si>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</si>
  <si>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</si>
  <si>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</si>
  <si>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</si>
  <si>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</si>
  <si>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</si>
  <si>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</si>
  <si>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</si>
  <si>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</si>
  <si>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</si>
  <si>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</si>
  <si>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</si>
  <si>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</si>
  <si>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</si>
  <si>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</si>
  <si>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</si>
  <si>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</si>
  <si>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</si>
  <si>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</si>
  <si>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</si>
  <si>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</si>
  <si>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</si>
  <si>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</si>
  <si>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</si>
  <si>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</si>
  <si>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</si>
  <si>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</si>
  <si>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</si>
  <si>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</si>
  <si>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</si>
  <si>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</si>
  <si>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</si>
  <si>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</si>
  <si>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</si>
  <si>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</si>
  <si>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</si>
  <si>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</si>
  <si>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</si>
  <si>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</si>
  <si>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</si>
  <si>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</si>
  <si>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</si>
  <si>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</si>
  <si>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</si>
  <si>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</si>
  <si>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</si>
  <si>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</si>
  <si>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</si>
  <si>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</si>
  <si>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</si>
  <si>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</si>
  <si>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</si>
  <si>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</si>
  <si>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</si>
  <si>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</si>
  <si>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</si>
  <si>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</si>
  <si>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</si>
  <si>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</si>
  <si>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</si>
  <si>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</si>
  <si>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</si>
  <si>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</si>
  <si>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</si>
  <si>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</si>
  <si>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</si>
  <si>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</si>
  <si>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</si>
  <si>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</si>
  <si>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</si>
  <si>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</si>
  <si>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</si>
  <si>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</si>
  <si>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</si>
  <si>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</si>
  <si>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</si>
  <si>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</si>
  <si>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</si>
  <si>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</si>
  <si>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</si>
  <si>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</si>
  <si>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</si>
  <si>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</si>
  <si>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</si>
  <si>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</si>
  <si>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</si>
  <si>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</si>
  <si>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</si>
  <si>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</si>
  <si>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</si>
  <si>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</si>
  <si>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</si>
  <si>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</si>
  <si>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</si>
  <si>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</si>
  <si>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</si>
  <si>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</si>
  <si>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</si>
  <si>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</si>
  <si>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</si>
  <si>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</si>
  <si>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</si>
  <si>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</si>
  <si>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</si>
  <si>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</si>
  <si>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</si>
  <si>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</si>
  <si>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</si>
  <si>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</si>
  <si>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</si>
  <si>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</si>
  <si>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</si>
  <si>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</si>
  <si>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</si>
  <si>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</si>
  <si>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</si>
  <si>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</si>
  <si>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</si>
  <si>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</si>
  <si>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</si>
  <si>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</si>
  <si>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</si>
  <si>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</si>
  <si>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</si>
  <si>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</si>
  <si>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</si>
  <si>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</si>
  <si>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</si>
  <si>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</si>
  <si>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</si>
  <si>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</si>
  <si>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</si>
  <si>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</si>
  <si>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</si>
  <si>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</si>
  <si>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</si>
  <si>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</si>
  <si>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</si>
  <si>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</si>
  <si>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</si>
  <si>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</si>
  <si>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</si>
  <si>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</si>
  <si>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</si>
  <si>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</si>
  <si>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</si>
  <si>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</si>
  <si>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</si>
  <si>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</si>
  <si>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</si>
  <si>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</si>
  <si>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</si>
  <si>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</si>
  <si>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</si>
  <si>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</si>
  <si>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</si>
  <si>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</si>
  <si>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</si>
  <si>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</si>
  <si>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</si>
  <si>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</si>
  <si>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</si>
  <si>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</si>
  <si>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</si>
  <si>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</si>
  <si>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</si>
  <si>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</si>
  <si>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</si>
  <si>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</si>
  <si>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</si>
  <si>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</si>
  <si>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</si>
  <si>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</si>
  <si>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</si>
  <si>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</si>
  <si>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</si>
  <si>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</si>
  <si>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</si>
  <si>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</si>
  <si>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</si>
  <si>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</si>
  <si>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</si>
  <si>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</si>
  <si>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</si>
  <si>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</si>
  <si>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</si>
  <si>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</si>
  <si>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</si>
  <si>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</si>
  <si>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</si>
  <si>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</si>
  <si>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</si>
  <si>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</si>
  <si>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</si>
  <si>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</si>
  <si>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</si>
  <si>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</si>
  <si>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</si>
  <si>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</si>
  <si>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</si>
  <si>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</si>
  <si>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</si>
  <si>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</si>
  <si>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</si>
  <si>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</si>
  <si>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</si>
  <si>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</si>
  <si>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</si>
  <si>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</si>
  <si>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</si>
  <si>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</si>
  <si>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</si>
  <si>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</si>
  <si>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</si>
  <si>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</si>
  <si>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</si>
  <si>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</si>
  <si>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</si>
  <si>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</si>
  <si>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</si>
  <si>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</si>
  <si>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</si>
  <si>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</si>
  <si>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</si>
  <si>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</si>
  <si>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</si>
  <si>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</si>
  <si>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</si>
  <si>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</si>
  <si>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</si>
  <si>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</si>
  <si>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</si>
  <si>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</si>
  <si>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</si>
  <si>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</si>
  <si>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</si>
  <si>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</si>
  <si>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</si>
  <si>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</si>
  <si>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</si>
  <si>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</si>
  <si>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</si>
  <si>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</si>
  <si>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</si>
  <si>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</si>
  <si>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</si>
  <si>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</si>
  <si>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</si>
  <si>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</si>
  <si>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</si>
  <si>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</si>
  <si>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</si>
  <si>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</si>
  <si>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</si>
  <si>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</si>
  <si>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</si>
  <si>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</si>
  <si>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</si>
  <si>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</si>
  <si>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</si>
  <si>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</si>
  <si>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</si>
  <si>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</si>
  <si>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</si>
  <si>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</si>
  <si>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</si>
  <si>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</si>
  <si>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</si>
  <si>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</si>
  <si>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</si>
  <si>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</si>
  <si>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</si>
  <si>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</si>
  <si>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</si>
  <si>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</si>
  <si>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</si>
  <si>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</si>
  <si>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</si>
  <si>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</si>
  <si>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</si>
  <si>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</si>
  <si>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</si>
  <si>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</si>
  <si>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</si>
  <si>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</si>
  <si>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</si>
  <si>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</si>
  <si>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</si>
  <si>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</si>
  <si>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</si>
  <si>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</si>
  <si>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</si>
  <si>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</si>
  <si>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</si>
  <si>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</si>
  <si>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</si>
  <si>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</si>
  <si>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</si>
  <si>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</si>
  <si>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</si>
  <si>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</si>
  <si>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</si>
  <si>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</si>
  <si>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</si>
  <si>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</si>
  <si>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</si>
  <si>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</si>
  <si>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</si>
  <si>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</si>
  <si>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</si>
  <si>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</si>
  <si>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</si>
  <si>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</si>
  <si>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</si>
  <si>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</si>
  <si>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</si>
  <si>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</si>
  <si>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</si>
  <si>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</si>
  <si>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</si>
  <si>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</si>
  <si>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</si>
  <si>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</si>
  <si>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</si>
  <si>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</si>
  <si>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</si>
  <si>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</si>
  <si>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</si>
  <si>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</si>
  <si>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</si>
  <si>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</si>
  <si>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</si>
  <si>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</si>
  <si>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</si>
  <si>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</si>
  <si>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</si>
  <si>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</si>
  <si>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</si>
  <si>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</si>
  <si>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</si>
  <si>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</si>
  <si>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</si>
  <si>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</si>
  <si>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</si>
  <si>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</si>
  <si>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</si>
  <si>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</si>
  <si>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</si>
  <si>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</si>
  <si>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</si>
  <si>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</si>
  <si>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</si>
  <si>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</si>
  <si>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</si>
  <si>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</si>
  <si>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</si>
  <si>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</si>
  <si>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</si>
  <si>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</si>
  <si>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</si>
  <si>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</si>
  <si>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</si>
  <si>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</si>
  <si>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</si>
  <si>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</si>
  <si>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</si>
  <si>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</si>
  <si>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</si>
  <si>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</si>
  <si>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</si>
  <si>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</si>
  <si>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</si>
  <si>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</si>
  <si>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</si>
  <si>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</si>
  <si>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</si>
  <si>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</si>
  <si>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</si>
  <si>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</si>
  <si>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</si>
  <si>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</si>
  <si>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</si>
  <si>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</si>
  <si>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</si>
  <si>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</si>
  <si>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</si>
  <si>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</si>
  <si>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</si>
  <si>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</si>
  <si>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</si>
  <si>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</si>
  <si>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</si>
  <si>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</si>
  <si>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</si>
  <si>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</si>
  <si>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</si>
  <si>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</si>
  <si>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</si>
  <si>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</si>
  <si>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</si>
  <si>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</si>
  <si>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</si>
  <si>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</si>
  <si>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</si>
  <si>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</si>
  <si>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</si>
  <si>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</si>
  <si>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</si>
  <si>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</si>
  <si>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</si>
  <si>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</si>
  <si>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</si>
  <si>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</si>
  <si>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</si>
  <si>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</si>
  <si>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</si>
  <si>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</si>
  <si>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</si>
  <si>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</si>
  <si>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</si>
  <si>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</si>
  <si>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</si>
  <si>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</si>
  <si>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</si>
  <si>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</si>
  <si>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</si>
  <si>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</si>
  <si>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</si>
  <si>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</si>
  <si>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</si>
  <si>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</si>
  <si>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</si>
  <si>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</si>
  <si>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</si>
  <si>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</si>
  <si>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</si>
  <si>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</si>
  <si>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</si>
  <si>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</si>
  <si>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</si>
  <si>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</si>
  <si>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</si>
  <si>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</si>
  <si>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</si>
  <si>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</si>
  <si>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</si>
  <si>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</si>
  <si>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</si>
  <si>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</si>
  <si>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</si>
  <si>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</si>
  <si>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</si>
  <si>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</si>
  <si>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</si>
  <si>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</si>
  <si>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</si>
  <si>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</si>
  <si>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</si>
  <si>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</si>
  <si>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</si>
  <si>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</si>
  <si>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</si>
  <si>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</si>
  <si>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</si>
  <si>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</si>
  <si>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</si>
  <si>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</si>
  <si>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</si>
  <si>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</si>
  <si>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</si>
  <si>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</si>
  <si>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</si>
  <si>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</si>
  <si>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</si>
  <si>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</si>
  <si>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</si>
  <si>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</si>
  <si>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</si>
  <si>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</si>
  <si>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</si>
  <si>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</si>
  <si>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</si>
  <si>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</si>
  <si>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</si>
  <si>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</si>
  <si>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</si>
  <si>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</si>
  <si>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</si>
  <si>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</si>
  <si>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</si>
  <si>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</si>
  <si>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</si>
  <si>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</si>
  <si>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</si>
  <si>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</si>
  <si>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</si>
  <si>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</si>
  <si>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</si>
  <si>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</si>
  <si>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</si>
  <si>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</si>
  <si>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</si>
  <si>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</si>
  <si>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</si>
  <si>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</si>
  <si>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</si>
  <si>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</si>
  <si>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</si>
  <si>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</si>
  <si>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</si>
  <si>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</si>
  <si>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</si>
  <si>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</si>
  <si>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</si>
  <si>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</si>
  <si>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</si>
  <si>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</si>
  <si>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</si>
  <si>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</si>
  <si>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</si>
  <si>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</si>
  <si>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</si>
  <si>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</si>
  <si>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</si>
  <si>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</si>
  <si>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</si>
  <si>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</si>
  <si>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</si>
  <si>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</si>
  <si>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</si>
  <si>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</si>
  <si>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</si>
  <si>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</si>
  <si>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</si>
  <si>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</si>
  <si>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</si>
  <si>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</si>
  <si>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</si>
  <si>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</si>
  <si>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</si>
  <si>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</si>
  <si>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</si>
  <si>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</si>
  <si>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</si>
  <si>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</si>
  <si>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</si>
  <si>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</si>
  <si>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</si>
  <si>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</si>
  <si>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</si>
  <si>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</si>
  <si>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</si>
  <si>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</si>
  <si>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</si>
  <si>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</si>
  <si>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</si>
  <si>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</si>
  <si>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</si>
  <si>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</si>
  <si>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</si>
  <si>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</si>
  <si>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</si>
  <si>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</si>
  <si>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</si>
  <si>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</si>
  <si>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</si>
  <si>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</si>
  <si>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</si>
  <si>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</si>
  <si>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</si>
  <si>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</si>
  <si>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</si>
  <si>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</si>
  <si>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</si>
  <si>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</si>
  <si>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</si>
  <si>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</si>
  <si>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</si>
  <si>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</si>
  <si>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</si>
  <si>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</si>
  <si>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</si>
  <si>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</si>
  <si>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</si>
  <si>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</si>
  <si>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</si>
  <si>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</si>
  <si>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</si>
  <si>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</si>
  <si>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</si>
  <si>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</si>
  <si>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</si>
  <si>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</si>
  <si>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</si>
  <si>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</si>
  <si>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</si>
  <si>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</si>
  <si>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</si>
  <si>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</si>
  <si>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</si>
  <si>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</si>
  <si>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</si>
  <si>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</si>
  <si>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</si>
  <si>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</si>
  <si>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</si>
  <si>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</si>
  <si>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</si>
  <si>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</si>
  <si>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</si>
  <si>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</si>
  <si>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</si>
  <si>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</si>
  <si>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</si>
  <si>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</si>
  <si>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</si>
  <si>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</si>
  <si>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</si>
  <si>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</si>
  <si>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</si>
  <si>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</si>
  <si>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</si>
  <si>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</si>
  <si>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</si>
  <si>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</si>
  <si>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</si>
  <si>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</si>
  <si>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</si>
  <si>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</si>
  <si>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</si>
  <si>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</si>
  <si>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</si>
  <si>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</si>
  <si>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</si>
  <si>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</si>
  <si>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</si>
  <si>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</si>
  <si>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</si>
  <si>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</si>
  <si>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</si>
  <si>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</si>
  <si>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</si>
  <si>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</si>
  <si>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</si>
  <si>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</si>
  <si>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</si>
  <si>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</si>
  <si>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</si>
  <si>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</si>
  <si>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</si>
  <si>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</si>
  <si>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</si>
  <si>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</si>
  <si>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</si>
  <si>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</si>
  <si>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</si>
  <si>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</si>
  <si>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</si>
  <si>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</si>
  <si>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</si>
  <si>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</si>
  <si>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</si>
  <si>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</si>
  <si>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</si>
  <si>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</si>
  <si>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</si>
  <si>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</si>
  <si>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</si>
  <si>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</si>
  <si>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</si>
  <si>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</si>
  <si>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</si>
  <si>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</si>
  <si>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</si>
  <si>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</si>
  <si>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</si>
  <si>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</si>
  <si>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</si>
  <si>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</si>
  <si>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</si>
  <si>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</si>
  <si>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</si>
  <si>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</si>
  <si>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</si>
  <si>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</si>
  <si>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</si>
  <si>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</si>
  <si>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</si>
  <si>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</si>
  <si>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</si>
  <si>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</si>
  <si>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</si>
  <si>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</si>
  <si>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</si>
  <si>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</si>
  <si>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</si>
  <si>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</si>
  <si>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</si>
  <si>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</si>
  <si>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</si>
  <si>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</si>
  <si>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</si>
  <si>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</si>
  <si>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</si>
  <si>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</si>
  <si>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</si>
  <si>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</si>
  <si>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</si>
  <si>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</si>
  <si>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</si>
  <si>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</si>
  <si>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</si>
  <si>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</si>
  <si>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</si>
  <si>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</si>
  <si>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</si>
  <si>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</si>
  <si>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</si>
  <si>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</si>
  <si>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</si>
  <si>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</si>
  <si>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</si>
  <si>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</si>
  <si>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</si>
  <si>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</si>
  <si>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</si>
  <si>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</si>
  <si>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</si>
  <si>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</si>
  <si>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</si>
  <si>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</si>
  <si>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</si>
  <si>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</si>
  <si>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</si>
  <si>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</si>
  <si>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</si>
  <si>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</si>
  <si>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</si>
  <si>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</si>
  <si>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</si>
  <si>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</si>
  <si>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</si>
  <si>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</si>
  <si>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</si>
  <si>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</si>
  <si>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</si>
  <si>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</si>
  <si>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</si>
  <si>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</si>
  <si>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</si>
  <si>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</si>
  <si>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</si>
  <si>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</si>
  <si>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</si>
  <si>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</si>
  <si>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</si>
  <si>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</si>
  <si>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</si>
  <si>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</si>
  <si>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</si>
  <si>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</si>
  <si>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</si>
  <si>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</si>
  <si>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</si>
  <si>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</si>
  <si>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</si>
  <si>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</si>
  <si>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</si>
  <si>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</si>
  <si>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</si>
  <si>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</si>
  <si>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</si>
  <si>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</si>
  <si>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</si>
  <si>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</si>
  <si>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</si>
  <si>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</si>
  <si>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</si>
  <si>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</si>
  <si>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</si>
  <si>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</si>
  <si>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</si>
  <si>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</si>
  <si>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</si>
  <si>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</si>
  <si>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</si>
  <si>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</si>
  <si>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</si>
  <si>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</si>
  <si>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</si>
  <si>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</si>
  <si>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</si>
  <si>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</si>
  <si>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</si>
  <si>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</si>
  <si>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</si>
  <si>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</si>
  <si>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</si>
  <si>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</si>
  <si>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</si>
  <si>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</si>
  <si>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</si>
  <si>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</si>
  <si>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</si>
  <si>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</si>
  <si>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</si>
  <si>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</si>
  <si>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</si>
  <si>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</si>
  <si>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</si>
  <si>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</si>
  <si>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</si>
  <si>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</si>
  <si>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</si>
  <si>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</si>
  <si>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</si>
  <si>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</si>
  <si>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</si>
  <si>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</si>
  <si>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</si>
  <si>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</si>
  <si>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</si>
  <si>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</si>
  <si>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</si>
  <si>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</si>
  <si>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</si>
  <si>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</si>
  <si>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</si>
  <si>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</si>
  <si>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</si>
  <si>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</si>
  <si>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</si>
  <si>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</si>
  <si>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</si>
  <si>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</si>
  <si>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</si>
  <si>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</si>
  <si>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</si>
  <si>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</si>
  <si>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</si>
  <si>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</si>
  <si>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</si>
  <si>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</si>
  <si>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</si>
  <si>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</si>
  <si>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</si>
  <si>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</si>
  <si>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</si>
  <si>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</si>
  <si>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</si>
  <si>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</si>
  <si>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</si>
  <si>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</si>
  <si>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</si>
  <si>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</si>
  <si>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</si>
  <si>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</si>
  <si>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</si>
  <si>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</si>
  <si>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</si>
  <si>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</si>
  <si>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</si>
  <si>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</si>
  <si>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</si>
  <si>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</si>
  <si>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</si>
  <si>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</si>
  <si>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</si>
  <si>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</si>
  <si>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</si>
  <si>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</si>
  <si>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</si>
  <si>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</si>
  <si>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</si>
  <si>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</si>
  <si>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</si>
  <si>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</si>
  <si>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</si>
  <si>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</si>
  <si>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</si>
  <si>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</si>
  <si>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</si>
  <si>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</si>
  <si>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</si>
  <si>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</si>
  <si>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</si>
  <si>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</si>
  <si>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</si>
  <si>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</si>
  <si>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</si>
  <si>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</si>
  <si>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</si>
  <si>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</si>
  <si>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</si>
  <si>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</si>
  <si>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</si>
  <si>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</si>
  <si>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</si>
  <si>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</si>
  <si>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</si>
  <si>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</si>
  <si>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</si>
  <si>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</si>
  <si>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</si>
  <si>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</si>
  <si>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</si>
  <si>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</si>
  <si>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</si>
  <si>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</si>
  <si>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</si>
  <si>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</si>
  <si>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</si>
  <si>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</si>
  <si>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</si>
  <si>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</si>
  <si>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</si>
  <si>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</si>
  <si>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</si>
  <si>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</si>
  <si>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</si>
  <si>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</si>
  <si>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</si>
  <si>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</si>
  <si>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</si>
  <si>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</si>
  <si>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</si>
  <si>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</si>
  <si>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</si>
  <si>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</si>
  <si>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</si>
  <si>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</si>
  <si>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</si>
  <si>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</si>
  <si>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</si>
  <si>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</si>
  <si>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</si>
  <si>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</si>
  <si>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</si>
  <si>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</si>
  <si>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</si>
  <si>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</si>
  <si>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</si>
  <si>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</si>
  <si>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</si>
  <si>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</si>
  <si>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</si>
  <si>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</si>
  <si>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</si>
  <si>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</si>
  <si>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</si>
  <si>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</si>
  <si>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</si>
  <si>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</si>
  <si>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</si>
  <si>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</si>
  <si>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</si>
  <si>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</si>
  <si>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</si>
  <si>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</si>
  <si>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</si>
  <si>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</si>
  <si>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</si>
  <si>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</si>
  <si>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</si>
  <si>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</si>
  <si>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</si>
  <si>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</si>
  <si>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</si>
  <si>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</si>
  <si>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</si>
  <si>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</si>
  <si>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</si>
  <si>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</si>
  <si>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</si>
  <si>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</si>
  <si>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</si>
  <si>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</si>
  <si>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</si>
  <si>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</si>
  <si>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</si>
  <si>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</si>
  <si>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</si>
  <si>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</si>
  <si>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</si>
  <si>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</si>
  <si>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</si>
  <si>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</si>
  <si>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</si>
  <si>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</si>
  <si>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</si>
  <si>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</si>
  <si>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</si>
  <si>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</si>
  <si>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</si>
  <si>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</si>
  <si>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</si>
  <si>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</si>
  <si>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</si>
  <si>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</si>
  <si>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</si>
  <si>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</si>
  <si>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</si>
  <si>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</si>
  <si>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</si>
  <si>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</si>
  <si>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</si>
  <si>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</si>
  <si>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</si>
  <si>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</si>
  <si>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</si>
  <si>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</si>
  <si>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</si>
  <si>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</si>
  <si>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</si>
  <si>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</si>
  <si>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</si>
  <si>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</si>
  <si>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</si>
  <si>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</si>
  <si>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</si>
  <si>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</si>
  <si>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</si>
  <si>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</si>
  <si>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</si>
  <si>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</si>
  <si>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</si>
  <si>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</si>
  <si>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</si>
  <si>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</si>
  <si>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</si>
  <si>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</si>
  <si>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</si>
  <si>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</si>
  <si>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</si>
  <si>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</si>
  <si>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</si>
  <si>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</si>
  <si>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</si>
  <si>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</si>
  <si>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</si>
  <si>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</si>
  <si>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</si>
  <si>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</si>
  <si>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</si>
  <si>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</si>
  <si>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</si>
  <si>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</si>
  <si>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</si>
  <si>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</si>
  <si>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</si>
  <si>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</si>
  <si>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</si>
  <si>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</si>
  <si>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</si>
  <si>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</si>
  <si>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</si>
  <si>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</si>
  <si>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</si>
  <si>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</si>
  <si>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</si>
  <si>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</si>
  <si>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</si>
  <si>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</si>
  <si>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</si>
  <si>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</si>
  <si>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</si>
  <si>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</si>
  <si>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</si>
  <si>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</si>
  <si>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</si>
  <si>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</si>
  <si>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</si>
  <si>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</si>
  <si>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</si>
  <si>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</si>
  <si>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</si>
  <si>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</si>
  <si>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</si>
  <si>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</si>
  <si>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</si>
  <si>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</si>
  <si>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</si>
  <si>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</si>
  <si>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</si>
  <si>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</si>
  <si>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</si>
  <si>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</si>
  <si>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</si>
  <si>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</si>
  <si>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</si>
  <si>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</si>
  <si>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</si>
  <si>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</si>
  <si>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</si>
  <si>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</si>
  <si>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</si>
  <si>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</si>
  <si>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</si>
  <si>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</si>
  <si>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</si>
  <si>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</si>
  <si>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</si>
  <si>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</si>
  <si>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</si>
  <si>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</si>
  <si>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</si>
  <si>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</si>
  <si>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</si>
  <si>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</si>
  <si>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</si>
  <si>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</si>
  <si>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</si>
  <si>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</si>
  <si>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</si>
  <si>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</si>
  <si>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</si>
  <si>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</si>
  <si>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</si>
  <si>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</si>
  <si>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</si>
  <si>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</si>
  <si>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</si>
  <si>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</si>
  <si>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</si>
  <si>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</si>
  <si>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</si>
  <si>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</si>
  <si>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</si>
  <si>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</si>
  <si>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</si>
  <si>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</si>
  <si>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</si>
  <si>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</si>
  <si>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</si>
  <si>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</si>
  <si>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</si>
  <si>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</si>
  <si>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</si>
  <si>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</si>
  <si>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</si>
  <si>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</si>
  <si>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</si>
  <si>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</si>
  <si>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</si>
  <si>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</si>
  <si>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</si>
  <si>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</si>
  <si>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</si>
  <si>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</si>
  <si>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</si>
  <si>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</si>
  <si>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</si>
  <si>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</si>
  <si>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</si>
  <si>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</si>
  <si>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</si>
  <si>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</si>
  <si>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</si>
  <si>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</si>
  <si>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</si>
  <si>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</si>
  <si>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</si>
  <si>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</si>
  <si>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</si>
  <si>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</si>
  <si>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</si>
  <si>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</si>
  <si>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</si>
  <si>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</si>
  <si>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</si>
  <si>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</si>
  <si>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</si>
  <si>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</si>
  <si>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</si>
  <si>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</si>
  <si>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</si>
  <si>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</si>
  <si>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</si>
  <si>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</si>
  <si>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</si>
  <si>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</si>
  <si>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</si>
  <si>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</si>
  <si>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</si>
  <si>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</si>
  <si>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</si>
  <si>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</si>
  <si>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</si>
  <si>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</si>
  <si>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</si>
  <si>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</si>
  <si>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</si>
  <si>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</si>
  <si>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</si>
  <si>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</si>
  <si>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</si>
  <si>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</si>
  <si>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</si>
  <si>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</si>
  <si>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</si>
  <si>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</si>
  <si>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</si>
  <si>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</si>
  <si>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</si>
  <si>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</si>
  <si>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</si>
  <si>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</si>
  <si>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</si>
  <si>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</si>
  <si>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</si>
  <si>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</si>
  <si>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</si>
  <si>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</si>
  <si>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</si>
  <si>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</si>
  <si>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</si>
  <si>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</si>
  <si>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</si>
  <si>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</si>
  <si>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</si>
  <si>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</si>
  <si>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</si>
  <si>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</si>
  <si>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</si>
  <si>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</si>
  <si>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</si>
  <si>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</si>
  <si>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</si>
  <si>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</si>
  <si>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</si>
  <si>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</si>
  <si>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</si>
  <si>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</si>
  <si>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</si>
  <si>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</si>
  <si>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</si>
  <si>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</si>
  <si>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</si>
  <si>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</si>
  <si>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</si>
  <si>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</si>
  <si>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</si>
  <si>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</si>
  <si>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</si>
  <si>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</si>
  <si>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</si>
  <si>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</si>
  <si>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</si>
  <si>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</si>
  <si>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</si>
  <si>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</si>
  <si>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</si>
  <si>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</si>
  <si>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</si>
  <si>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</si>
  <si>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</si>
  <si>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</si>
  <si>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</si>
  <si>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</si>
  <si>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</si>
  <si>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</si>
  <si>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</si>
  <si>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</si>
  <si>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</si>
  <si>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</si>
  <si>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</si>
  <si>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</si>
  <si>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</si>
  <si>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</si>
  <si>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</si>
  <si>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</si>
  <si>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</si>
  <si>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</si>
  <si>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</si>
  <si>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</si>
  <si>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</si>
  <si>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</si>
  <si>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</si>
  <si>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</si>
  <si>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</si>
  <si>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</si>
  <si>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</si>
  <si>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</si>
  <si>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</si>
  <si>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</si>
  <si>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</si>
  <si>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</si>
  <si>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</si>
  <si>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</si>
  <si>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</si>
  <si>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</si>
  <si>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</si>
  <si>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</si>
  <si>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</si>
  <si>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</si>
  <si>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</si>
  <si>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</si>
  <si>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</si>
  <si>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</si>
  <si>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</si>
  <si>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</si>
  <si>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</si>
  <si>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</si>
  <si>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</si>
  <si>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</si>
  <si>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</si>
  <si>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</si>
  <si>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</si>
  <si>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</si>
  <si>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</si>
  <si>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</si>
  <si>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</si>
  <si>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</si>
  <si>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</si>
  <si>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</si>
  <si>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</si>
  <si>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</si>
  <si>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</si>
  <si>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</si>
  <si>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</si>
  <si>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</si>
  <si>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</si>
  <si>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</si>
  <si>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</si>
  <si>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</si>
  <si>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</si>
  <si>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</si>
  <si>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</si>
  <si>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</si>
  <si>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</si>
  <si>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</si>
  <si>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</si>
  <si>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</si>
  <si>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</si>
  <si>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</si>
  <si>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</si>
  <si>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</si>
  <si>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</si>
  <si>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</si>
  <si>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</si>
  <si>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</si>
  <si>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</si>
  <si>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</si>
  <si>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</si>
  <si>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</si>
  <si>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</si>
  <si>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</si>
  <si>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</si>
  <si>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</si>
  <si>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</si>
  <si>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</si>
  <si>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</si>
  <si>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</si>
  <si>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</si>
  <si>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</si>
  <si>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</si>
  <si>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</si>
  <si>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</si>
  <si>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</si>
  <si>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</si>
  <si>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</si>
  <si>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</si>
  <si>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</si>
  <si>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</si>
  <si>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</si>
  <si>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</si>
  <si>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</si>
  <si>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</si>
  <si>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</si>
  <si>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</si>
  <si>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</si>
  <si>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</si>
  <si>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</si>
  <si>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</si>
  <si>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</si>
  <si>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</si>
  <si>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</si>
  <si>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</si>
  <si>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</si>
  <si>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</si>
  <si>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</si>
  <si>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</si>
  <si>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</si>
  <si>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</si>
  <si>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</si>
  <si>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</si>
  <si>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</si>
  <si>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</si>
  <si>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</si>
  <si>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</si>
  <si>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</si>
  <si>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</si>
  <si>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</si>
  <si>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</si>
  <si>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</si>
  <si>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</si>
  <si>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</si>
  <si>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</si>
  <si>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</si>
  <si>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</si>
  <si>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</si>
  <si>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</si>
  <si>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</si>
  <si>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</si>
  <si>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</si>
  <si>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</si>
  <si>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</si>
  <si>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</si>
  <si>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</si>
  <si>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</si>
  <si>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</si>
  <si>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</si>
  <si>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</si>
  <si>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</si>
  <si>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</si>
  <si>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</si>
  <si>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</si>
  <si>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</si>
  <si>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</si>
  <si>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</si>
  <si>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</si>
  <si>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</si>
  <si>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</si>
  <si>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</si>
  <si>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</si>
  <si>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</si>
  <si>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</si>
  <si>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</si>
  <si>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</si>
  <si>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</si>
  <si>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</si>
  <si>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</si>
  <si>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</si>
  <si>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</si>
  <si>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</si>
  <si>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</si>
  <si>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</si>
  <si>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</si>
  <si>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</si>
  <si>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</si>
  <si>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</si>
  <si>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</si>
  <si>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</si>
  <si>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</si>
  <si>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</si>
  <si>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</si>
  <si>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</si>
  <si>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</si>
  <si>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</si>
  <si>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</si>
  <si>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</si>
  <si>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</si>
  <si>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</si>
  <si>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</si>
  <si>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</si>
  <si>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</si>
  <si>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</si>
  <si>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</si>
  <si>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</si>
  <si>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</si>
  <si>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</si>
  <si>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</si>
  <si>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</si>
  <si>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</si>
  <si>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</si>
  <si>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</si>
  <si>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</si>
  <si>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</si>
  <si>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</si>
  <si>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</si>
  <si>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</si>
  <si>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</si>
  <si>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</si>
  <si>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</si>
  <si>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</si>
  <si>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</si>
  <si>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</si>
  <si>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</si>
  <si>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</si>
  <si>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</si>
  <si>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</si>
  <si>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</si>
  <si>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</si>
  <si>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</si>
  <si>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</si>
  <si>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</si>
  <si>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</si>
  <si>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</si>
  <si>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</si>
  <si>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</si>
  <si>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</si>
  <si>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</si>
  <si>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</si>
  <si>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</si>
  <si>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</si>
  <si>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</si>
  <si>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</si>
  <si>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</si>
  <si>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</si>
  <si>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</si>
  <si>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</si>
  <si>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</si>
  <si>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</si>
  <si>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</si>
  <si>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</si>
  <si>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</si>
  <si>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</si>
  <si>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</si>
  <si>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</si>
  <si>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</si>
  <si>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</si>
  <si>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</si>
  <si>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</si>
  <si>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</si>
  <si>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</si>
  <si>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</si>
  <si>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</si>
  <si>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</si>
  <si>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</si>
  <si>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</si>
  <si>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</si>
  <si>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</si>
  <si>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</si>
  <si>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</si>
  <si>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</si>
  <si>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</si>
  <si>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</si>
  <si>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</si>
  <si>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</si>
  <si>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</si>
  <si>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</si>
  <si>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</si>
  <si>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</si>
  <si>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</si>
  <si>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</si>
  <si>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</si>
  <si>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</si>
  <si>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</si>
  <si>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</si>
  <si>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</si>
  <si>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</si>
  <si>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</si>
  <si>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</si>
  <si>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</si>
  <si>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</si>
  <si>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</si>
  <si>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</si>
  <si>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</si>
  <si>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</si>
  <si>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</si>
  <si>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</si>
  <si>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</si>
  <si>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</si>
  <si>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</si>
  <si>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</si>
  <si>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</si>
  <si>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</si>
  <si>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</si>
  <si>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</si>
  <si>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</si>
  <si>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</si>
  <si>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</si>
  <si>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</si>
  <si>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</si>
  <si>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</si>
  <si>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</si>
  <si>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</si>
  <si>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</si>
  <si>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</si>
  <si>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</si>
  <si>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</si>
  <si>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</si>
  <si>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</si>
  <si>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</si>
  <si>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</si>
  <si>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</si>
  <si>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</si>
  <si>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</si>
  <si>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</si>
  <si>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</si>
  <si>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</si>
  <si>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</si>
  <si>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</si>
  <si>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</si>
  <si>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</si>
  <si>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</si>
  <si>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</si>
  <si>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</si>
  <si>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</si>
  <si>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</si>
  <si>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</si>
  <si>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</si>
  <si>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</si>
  <si>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</si>
  <si>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</si>
  <si>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</si>
  <si>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</si>
  <si>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</si>
  <si>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</si>
  <si>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</si>
  <si>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</si>
  <si>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</si>
  <si>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</si>
  <si>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</si>
  <si>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</si>
  <si>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</si>
  <si>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</si>
  <si>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</si>
  <si>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</si>
  <si>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</si>
  <si>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</si>
  <si>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</si>
  <si>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</si>
  <si>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</si>
  <si>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</si>
  <si>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</si>
  <si>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</si>
  <si>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</si>
  <si>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</si>
  <si>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</si>
  <si>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</si>
  <si>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</si>
  <si>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</si>
  <si>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</si>
  <si>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</si>
  <si>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</si>
  <si>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</si>
  <si>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</si>
  <si>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</si>
  <si>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</si>
  <si>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</si>
  <si>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</si>
  <si>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</si>
  <si>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</si>
  <si>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</si>
  <si>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</si>
  <si>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</si>
  <si>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</si>
  <si>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</si>
  <si>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</si>
  <si>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</si>
  <si>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</si>
  <si>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</si>
  <si>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</si>
  <si>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</si>
  <si>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</si>
  <si>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</si>
  <si>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</si>
  <si>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</si>
  <si>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</si>
  <si>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</si>
  <si>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</si>
  <si>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</si>
  <si>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</si>
  <si>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</si>
  <si>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</si>
  <si>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</si>
  <si>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</si>
  <si>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</si>
  <si>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</si>
  <si>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</si>
  <si>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</si>
  <si>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</si>
  <si>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</si>
  <si>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</si>
  <si>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</si>
  <si>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</si>
  <si>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</si>
  <si>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</si>
  <si>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</si>
  <si>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</si>
  <si>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</si>
  <si>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</si>
  <si>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</si>
  <si>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</si>
  <si>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</si>
  <si>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</si>
  <si>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</si>
  <si>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</si>
  <si>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</si>
  <si>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</si>
  <si>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</si>
  <si>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</si>
  <si>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</si>
  <si>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</si>
  <si>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</si>
  <si>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</si>
  <si>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</si>
  <si>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</si>
  <si>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</si>
  <si>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</si>
  <si>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</si>
  <si>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</si>
  <si>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</si>
  <si>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</si>
  <si>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</si>
  <si>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</si>
  <si>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</si>
  <si>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</si>
  <si>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</si>
  <si>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</si>
  <si>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</si>
  <si>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</si>
  <si>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</si>
  <si>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</si>
  <si>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</si>
  <si>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</si>
  <si>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</si>
  <si>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</si>
  <si>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</si>
  <si>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</si>
  <si>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</si>
  <si>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</si>
  <si>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</si>
  <si>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</si>
  <si>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</si>
  <si>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</si>
  <si>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</si>
  <si>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</si>
  <si>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</si>
  <si>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</si>
  <si>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</si>
  <si>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</si>
  <si>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</si>
  <si>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</si>
  <si>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</si>
  <si>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</si>
  <si>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</si>
  <si>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</si>
  <si>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</si>
  <si>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</si>
  <si>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</si>
  <si>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</si>
  <si>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</si>
  <si>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</si>
  <si>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</si>
  <si>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</si>
  <si>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</si>
  <si>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</si>
  <si>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</si>
  <si>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</si>
  <si>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</si>
  <si>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</si>
  <si>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</si>
  <si>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</si>
  <si>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</si>
  <si>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</si>
  <si>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</si>
  <si>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</si>
  <si>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</si>
  <si>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</si>
  <si>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</si>
  <si>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</si>
  <si>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</si>
  <si>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</si>
  <si>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</si>
  <si>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</si>
  <si>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</si>
  <si>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</si>
  <si>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</si>
  <si>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</si>
  <si>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</si>
  <si>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</si>
  <si>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</si>
  <si>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</si>
  <si>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</si>
  <si>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</si>
  <si>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</si>
  <si>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</si>
  <si>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</si>
  <si>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</si>
  <si>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</si>
  <si>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</si>
  <si>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</si>
  <si>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</si>
  <si>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</si>
  <si>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</si>
  <si>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</si>
  <si>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</si>
  <si>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</si>
  <si>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</si>
  <si>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</si>
  <si>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</si>
  <si>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</si>
  <si>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</si>
  <si>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</si>
  <si>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</si>
  <si>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</si>
  <si>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</si>
  <si>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</si>
  <si>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</si>
  <si>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</si>
  <si>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</si>
  <si>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</si>
  <si>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</si>
  <si>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</si>
  <si>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</si>
  <si>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</si>
  <si>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</si>
  <si>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</si>
  <si>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</si>
  <si>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</si>
  <si>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</si>
  <si>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</si>
  <si>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</si>
  <si>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</si>
  <si>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</si>
  <si>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</si>
  <si>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</si>
  <si>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</si>
  <si>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</si>
  <si>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</si>
  <si>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</si>
  <si>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</si>
  <si>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</si>
  <si>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</si>
  <si>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</si>
  <si>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</si>
  <si>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</si>
  <si>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</si>
  <si>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</si>
  <si>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</si>
  <si>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</si>
  <si>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</si>
  <si>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</si>
  <si>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</si>
  <si>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</si>
  <si>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</si>
  <si>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</si>
  <si>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</si>
  <si>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</si>
  <si>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</si>
  <si>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</si>
  <si>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</si>
  <si>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</si>
  <si>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</si>
  <si>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</si>
  <si>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</si>
  <si>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</si>
  <si>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</si>
  <si>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</si>
  <si>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</si>
  <si>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</si>
  <si>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</si>
  <si>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</si>
  <si>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</si>
  <si>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</si>
  <si>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</si>
  <si>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</si>
  <si>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</si>
  <si>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</si>
  <si>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</si>
  <si>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</si>
  <si>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</si>
  <si>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</si>
  <si>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</si>
  <si>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</si>
  <si>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</si>
  <si>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</si>
  <si>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</si>
  <si>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</si>
  <si>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</si>
  <si>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</si>
  <si>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</si>
  <si>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</si>
  <si>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</si>
  <si>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</si>
  <si>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</si>
  <si>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</si>
  <si>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</si>
  <si>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</si>
  <si>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</si>
  <si>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</si>
  <si>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</si>
  <si>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</si>
  <si>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</si>
  <si>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</si>
  <si>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</si>
  <si>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</si>
  <si>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</si>
  <si>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</si>
  <si>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</si>
  <si>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</si>
  <si>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</si>
  <si>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</si>
  <si>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</si>
  <si>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</si>
  <si>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</si>
  <si>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</si>
  <si>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</si>
  <si>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</si>
  <si>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</si>
  <si>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</si>
  <si>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</si>
  <si>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</si>
  <si>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</si>
  <si>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</si>
  <si>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</si>
  <si>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</si>
  <si>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</si>
  <si>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</si>
  <si>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</si>
  <si>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</si>
  <si>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</si>
  <si>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</si>
  <si>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</si>
  <si>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</si>
  <si>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</si>
  <si>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</si>
  <si>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</si>
  <si>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</si>
  <si>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</si>
  <si>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</si>
  <si>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</si>
  <si>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</si>
  <si>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</si>
  <si>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</si>
  <si>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</si>
  <si>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</si>
  <si>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</si>
  <si>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</si>
  <si>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</si>
  <si>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</si>
  <si>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</si>
  <si>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</si>
  <si>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</si>
  <si>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</si>
  <si>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</si>
  <si>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</si>
  <si>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</si>
  <si>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</si>
  <si>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</si>
  <si>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</si>
  <si>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</si>
  <si>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</si>
  <si>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</si>
  <si>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</si>
  <si>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</si>
  <si>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</si>
  <si>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</si>
  <si>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</si>
  <si>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</si>
  <si>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</si>
  <si>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</si>
  <si>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</si>
  <si>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</si>
  <si>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</si>
  <si>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</si>
  <si>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</si>
  <si>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</si>
  <si>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</si>
  <si>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</si>
  <si>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</si>
  <si>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</si>
  <si>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</si>
  <si>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</si>
  <si>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</si>
  <si>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</si>
  <si>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</si>
  <si>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</si>
  <si>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</si>
  <si>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</si>
  <si>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</si>
  <si>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</si>
  <si>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</si>
  <si>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</si>
  <si>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</si>
  <si>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</si>
  <si>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</si>
  <si>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</si>
  <si>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</si>
  <si>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</si>
  <si>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</si>
  <si>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</si>
  <si>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</si>
  <si>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</si>
  <si>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</si>
  <si>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</si>
  <si>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</si>
  <si>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</si>
  <si>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</si>
  <si>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</si>
  <si>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</si>
  <si>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</si>
  <si>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</si>
  <si>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</si>
  <si>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</si>
  <si>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</si>
  <si>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</si>
  <si>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</si>
  <si>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</si>
  <si>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</si>
  <si>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</si>
  <si>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</si>
  <si>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</si>
  <si>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</si>
  <si>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</si>
  <si>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</si>
  <si>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</si>
  <si>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</si>
  <si>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</si>
  <si>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</si>
  <si>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</si>
  <si>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</si>
  <si>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</si>
  <si>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</si>
  <si>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</si>
  <si>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</si>
  <si>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</si>
  <si>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</si>
  <si>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</si>
  <si>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</si>
  <si>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</si>
  <si>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</si>
  <si>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</si>
  <si>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</si>
  <si>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</si>
  <si>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</si>
  <si>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</si>
  <si>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</si>
  <si>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</si>
  <si>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</si>
  <si>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</si>
  <si>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</si>
  <si>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</si>
  <si>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</si>
  <si>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</si>
  <si>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</si>
  <si>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</si>
  <si>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</si>
  <si>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</si>
  <si>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</si>
  <si>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</si>
  <si>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</si>
  <si>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</si>
  <si>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</si>
  <si>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</si>
  <si>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</si>
  <si>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</si>
  <si>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</si>
  <si>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</si>
  <si>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</si>
  <si>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</si>
  <si>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</si>
  <si>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</si>
  <si>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</si>
  <si>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</si>
  <si>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</si>
  <si>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</si>
  <si>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</si>
  <si>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</si>
  <si>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</si>
  <si>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</si>
  <si>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</si>
  <si>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</si>
  <si>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</si>
  <si>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</si>
  <si>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</si>
  <si>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</si>
  <si>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</si>
  <si>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</si>
  <si>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</si>
  <si>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</si>
  <si>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</si>
  <si>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</si>
  <si>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</si>
  <si>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</si>
  <si>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</si>
  <si>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</si>
  <si>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</si>
  <si>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</si>
  <si>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</si>
  <si>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</si>
  <si>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</si>
  <si>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</si>
  <si>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</si>
  <si>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</si>
  <si>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</si>
  <si>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</si>
  <si>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</si>
  <si>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</si>
  <si>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</si>
  <si>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</si>
  <si>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</si>
  <si>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</si>
  <si>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</si>
  <si>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</si>
  <si>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</si>
  <si>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</si>
  <si>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</si>
  <si>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</si>
  <si>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</si>
  <si>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</si>
  <si>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</si>
  <si>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</si>
  <si>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</si>
  <si>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</si>
  <si>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</si>
  <si>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</si>
  <si>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</si>
  <si>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</si>
  <si>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</si>
  <si>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</si>
  <si>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</si>
  <si>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</si>
  <si>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</si>
  <si>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</si>
  <si>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</si>
  <si>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</si>
  <si>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</si>
  <si>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</si>
  <si>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</si>
  <si>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</si>
  <si>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</si>
  <si>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</si>
  <si>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</si>
  <si>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</si>
  <si>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</si>
  <si>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</si>
  <si>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</si>
  <si>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</si>
  <si>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</si>
  <si>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</si>
  <si>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</si>
  <si>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</si>
  <si>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</si>
  <si>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</si>
  <si>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</si>
  <si>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</si>
  <si>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</si>
  <si>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</si>
  <si>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</si>
  <si>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</si>
  <si>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</si>
  <si>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</si>
  <si>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</si>
  <si>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</si>
  <si>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</si>
  <si>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</si>
  <si>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</si>
  <si>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</si>
  <si>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</si>
  <si>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</si>
  <si>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</si>
  <si>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</si>
  <si>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</si>
  <si>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</si>
  <si>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</si>
  <si>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</si>
  <si>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</si>
  <si>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</si>
  <si>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</si>
  <si>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</si>
  <si>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</si>
  <si>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</si>
  <si>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</si>
  <si>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</si>
  <si>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</si>
  <si>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</si>
  <si>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</si>
  <si>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</si>
  <si>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</si>
  <si>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</si>
  <si>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</si>
  <si>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</si>
  <si>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</si>
  <si>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</si>
  <si>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</si>
  <si>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</si>
  <si>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</si>
  <si>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</si>
  <si>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</si>
  <si>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</si>
  <si>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</si>
  <si>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</si>
  <si>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</si>
  <si>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</si>
  <si>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</si>
  <si>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</si>
  <si>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</si>
  <si>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</si>
  <si>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</si>
  <si>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</si>
  <si>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</si>
  <si>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</si>
  <si>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</si>
  <si>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</si>
  <si>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</si>
  <si>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</si>
  <si>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</si>
  <si>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</si>
  <si>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</si>
  <si>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</si>
  <si>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</si>
  <si>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</si>
  <si>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</si>
  <si>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</si>
  <si>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</si>
  <si>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</si>
  <si>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</si>
  <si>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</si>
  <si>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</si>
  <si>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</si>
  <si>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</si>
  <si>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</si>
  <si>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</si>
  <si>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</si>
  <si>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</si>
  <si>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</si>
  <si>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</si>
  <si>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</si>
  <si>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</si>
  <si>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</si>
  <si>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</si>
  <si>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</si>
  <si>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</si>
  <si>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</si>
  <si>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</si>
  <si>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</si>
  <si>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</si>
  <si>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</si>
  <si>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</si>
  <si>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</si>
  <si>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</si>
  <si>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</si>
  <si>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</si>
  <si>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</si>
  <si>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</si>
  <si>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</si>
  <si>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</si>
  <si>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</si>
  <si>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</si>
  <si>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</si>
  <si>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</si>
  <si>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</si>
  <si>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</si>
  <si>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</si>
  <si>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</si>
  <si>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</si>
  <si>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</si>
  <si>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</si>
  <si>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</si>
  <si>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</si>
  <si>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</si>
  <si>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</si>
  <si>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</si>
  <si>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</si>
  <si>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</si>
  <si>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</si>
  <si>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</si>
  <si>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</si>
  <si>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</si>
  <si>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</si>
  <si>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</si>
  <si>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</si>
  <si>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</si>
  <si>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</si>
  <si>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</si>
  <si>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</si>
  <si>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</si>
  <si>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</si>
  <si>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</si>
  <si>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</si>
  <si>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</si>
  <si>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</si>
  <si>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</si>
  <si>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</si>
  <si>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</si>
  <si>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</si>
  <si>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</si>
  <si>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</si>
  <si>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</si>
  <si>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</si>
  <si>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</si>
  <si>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</si>
  <si>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</si>
  <si>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</si>
  <si>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</si>
  <si>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</si>
  <si>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</si>
  <si>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</si>
  <si>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</si>
  <si>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</si>
  <si>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</si>
  <si>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</si>
  <si>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</si>
  <si>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</si>
  <si>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</si>
  <si>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</si>
  <si>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</si>
  <si>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</si>
  <si>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</si>
  <si>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</si>
  <si>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</si>
  <si>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</si>
  <si>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</si>
  <si>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</si>
  <si>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</si>
  <si>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</si>
  <si>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</si>
  <si>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</si>
  <si>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</si>
  <si>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</si>
  <si>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</si>
  <si>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</si>
  <si>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</si>
  <si>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</si>
  <si>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</si>
  <si>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</si>
  <si>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</si>
  <si>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</si>
  <si>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</si>
  <si>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</si>
  <si>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</si>
  <si>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</si>
  <si>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</si>
  <si>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</si>
  <si>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</si>
  <si>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</si>
  <si>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</si>
  <si>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</si>
  <si>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</si>
  <si>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</si>
  <si>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</si>
  <si>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</si>
  <si>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</si>
  <si>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</si>
  <si>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</si>
  <si>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</si>
  <si>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</si>
  <si>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</si>
  <si>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</si>
  <si>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</si>
  <si>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</si>
  <si>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</si>
  <si>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</si>
  <si>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</si>
  <si>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</si>
  <si>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</si>
  <si>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</si>
  <si>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</si>
  <si>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</si>
  <si>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</si>
  <si>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</si>
  <si>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</si>
  <si>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</si>
  <si>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</si>
  <si>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</si>
  <si>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</si>
  <si>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</si>
  <si>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</si>
  <si>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</si>
  <si>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</si>
  <si>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</si>
  <si>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</si>
  <si>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</si>
  <si>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</si>
  <si>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</si>
  <si>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</si>
  <si>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</si>
  <si>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</si>
  <si>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</si>
  <si>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</si>
  <si>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</si>
  <si>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</si>
  <si>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</si>
  <si>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</si>
  <si>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</si>
  <si>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</si>
  <si>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</si>
  <si>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</si>
  <si>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</si>
  <si>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</si>
  <si>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</si>
  <si>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</si>
  <si>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</si>
  <si>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</si>
  <si>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</si>
  <si>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</si>
  <si>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</si>
  <si>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</si>
  <si>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</si>
  <si>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</si>
  <si>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</si>
  <si>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</si>
  <si>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</si>
  <si>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</si>
  <si>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</si>
  <si>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</si>
  <si>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</si>
  <si>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</si>
  <si>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</si>
  <si>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</si>
  <si>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</si>
  <si>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</si>
  <si>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</si>
  <si>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</si>
  <si>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</si>
  <si>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</si>
  <si>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</si>
  <si>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</si>
  <si>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</si>
  <si>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</si>
  <si>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</si>
  <si>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</si>
  <si>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</si>
  <si>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</si>
  <si>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</si>
  <si>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</si>
  <si>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</si>
  <si>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</si>
  <si>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</si>
  <si>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</si>
  <si>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</si>
  <si>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</si>
  <si>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</si>
  <si>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</si>
  <si>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</si>
  <si>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</si>
  <si>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</si>
  <si>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</si>
  <si>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</si>
  <si>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</si>
  <si>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</si>
  <si>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</si>
  <si>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</si>
  <si>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</si>
  <si>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</si>
  <si>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</si>
  <si>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</si>
  <si>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</si>
  <si>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</si>
  <si>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</si>
  <si>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</si>
  <si>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</si>
  <si>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</si>
  <si>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</si>
  <si>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</si>
  <si>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</si>
  <si>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</si>
  <si>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</si>
  <si>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</si>
  <si>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</si>
  <si>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</si>
  <si>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</si>
  <si>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</si>
  <si>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</si>
  <si>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</si>
  <si>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</si>
  <si>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</si>
  <si>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</si>
  <si>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</si>
  <si>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</si>
  <si>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</si>
  <si>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</si>
  <si>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</si>
  <si>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</si>
  <si>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</si>
  <si>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</si>
  <si>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</si>
  <si>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</si>
  <si>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</si>
  <si>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</si>
  <si>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</si>
  <si>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</si>
  <si>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</si>
  <si>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</si>
  <si>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</si>
  <si>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</si>
  <si>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</si>
  <si>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</si>
  <si>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</si>
  <si>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</si>
  <si>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</si>
  <si>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</si>
  <si>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</si>
  <si>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</si>
  <si>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</si>
  <si>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</si>
  <si>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</si>
  <si>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</si>
  <si>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</si>
  <si>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</si>
  <si>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</si>
  <si>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</si>
  <si>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</si>
  <si>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</si>
  <si>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</si>
  <si>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</si>
  <si>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</si>
  <si>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</si>
  <si>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</si>
  <si>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</si>
  <si>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</si>
  <si>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</si>
  <si>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</si>
  <si>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</si>
  <si>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</si>
  <si>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</si>
  <si>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</si>
  <si>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</si>
  <si>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</si>
  <si>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</si>
  <si>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</si>
  <si>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</si>
  <si>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</si>
  <si>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</si>
  <si>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</si>
  <si>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</si>
  <si>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</si>
  <si>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</si>
  <si>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</si>
  <si>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</si>
  <si>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</si>
  <si>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</si>
  <si>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</si>
  <si>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</si>
  <si>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</si>
  <si>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</si>
  <si>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</si>
  <si>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</si>
  <si>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</si>
  <si>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</si>
  <si>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</si>
  <si>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</si>
  <si>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</si>
  <si>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</si>
  <si>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</si>
  <si>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</si>
  <si>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</si>
  <si>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</si>
  <si>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</si>
  <si>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</si>
  <si>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</si>
  <si>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</si>
  <si>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</si>
  <si>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</si>
  <si>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</si>
  <si>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</si>
  <si>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</si>
  <si>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</si>
  <si>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</si>
  <si>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</si>
  <si>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</si>
  <si>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</si>
  <si>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</si>
  <si>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</si>
  <si>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</si>
  <si>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</si>
  <si>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</si>
  <si>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</si>
  <si>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</si>
  <si>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</si>
  <si>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</si>
  <si>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</si>
  <si>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</si>
  <si>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</si>
  <si>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</si>
  <si>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</si>
  <si>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</si>
  <si>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</si>
  <si>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</si>
  <si>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</si>
  <si>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</si>
  <si>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</si>
  <si>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</si>
  <si>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</si>
  <si>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</si>
  <si>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</si>
  <si>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</si>
  <si>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</si>
  <si>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</si>
  <si>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</si>
  <si>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</si>
  <si>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</si>
  <si>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</si>
  <si>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</si>
  <si>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</si>
  <si>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</si>
  <si>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</si>
  <si>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</si>
  <si>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</si>
  <si>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</si>
  <si>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</si>
  <si>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</si>
  <si>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</si>
  <si>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</si>
  <si>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</si>
  <si>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</si>
  <si>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</si>
  <si>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</si>
  <si>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</si>
  <si>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</si>
  <si>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</si>
  <si>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</si>
  <si>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</si>
  <si>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</si>
  <si>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</si>
  <si>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</si>
  <si>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</si>
  <si>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</si>
  <si>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</si>
  <si>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</si>
  <si>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</si>
  <si>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</si>
  <si>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</si>
  <si>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</si>
  <si>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</si>
  <si>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</si>
  <si>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</si>
  <si>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</si>
  <si>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</si>
  <si>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</si>
  <si>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</si>
  <si>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</si>
  <si>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</si>
  <si>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</si>
  <si>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</si>
  <si>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</si>
  <si>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</si>
  <si>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</si>
  <si>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</si>
  <si>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</si>
  <si>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</si>
  <si>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</si>
  <si>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</si>
  <si>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</si>
  <si>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</si>
  <si>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</si>
  <si>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</si>
  <si>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</si>
  <si>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</si>
  <si>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</si>
  <si>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</si>
  <si>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</si>
  <si>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</si>
  <si>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</si>
  <si>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</si>
  <si>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</si>
  <si>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</si>
  <si>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</si>
  <si>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</si>
  <si>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</si>
  <si>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</si>
  <si>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</si>
  <si>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</si>
  <si>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</si>
  <si>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</si>
  <si>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</si>
  <si>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</si>
  <si>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</si>
  <si>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</si>
  <si>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</si>
  <si>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</si>
  <si>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</si>
  <si>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</si>
  <si>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</si>
  <si>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</si>
  <si>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</si>
  <si>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</si>
  <si>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</si>
  <si>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</si>
  <si>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</si>
  <si>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</si>
  <si>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</si>
  <si>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</si>
  <si>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</si>
  <si>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</si>
  <si>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</si>
  <si>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</si>
  <si>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</si>
  <si>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</si>
  <si>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</si>
  <si>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</si>
  <si>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</si>
  <si>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</si>
  <si>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</si>
  <si>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</si>
  <si>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</si>
  <si>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</si>
  <si>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</si>
  <si>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</si>
  <si>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</si>
  <si>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</si>
  <si>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</si>
  <si>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</si>
  <si>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</si>
  <si>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</si>
  <si>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</si>
  <si>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</si>
  <si>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</si>
  <si>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</si>
  <si>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</si>
  <si>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</si>
  <si>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</si>
  <si>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</si>
  <si>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</si>
  <si>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</si>
  <si>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</si>
  <si>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</si>
  <si>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</si>
  <si>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</si>
  <si>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</si>
  <si>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</si>
  <si>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</si>
  <si>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</si>
  <si>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</si>
  <si>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</si>
  <si>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</si>
  <si>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</si>
  <si>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</si>
  <si>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</si>
  <si>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</si>
  <si>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</si>
  <si>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</si>
  <si>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</si>
  <si>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</si>
  <si>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</si>
  <si>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</si>
  <si>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</si>
  <si>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</si>
  <si>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</si>
  <si>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</si>
  <si>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</si>
  <si>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</si>
  <si>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</si>
  <si>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</si>
  <si>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</si>
  <si>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</si>
  <si>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</si>
  <si>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</si>
  <si>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</si>
  <si>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</si>
  <si>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</si>
  <si>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</si>
  <si>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</si>
  <si>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</si>
  <si>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</si>
  <si>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</si>
  <si>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</si>
  <si>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</si>
  <si>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</si>
  <si>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</si>
  <si>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</si>
  <si>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</si>
  <si>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</si>
  <si>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</si>
  <si>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</si>
  <si>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</si>
  <si>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</si>
  <si>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</si>
  <si>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</si>
  <si>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</si>
  <si>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</si>
  <si>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</si>
  <si>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</si>
  <si>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</si>
  <si>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</si>
  <si>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</si>
  <si>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</si>
  <si>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</si>
  <si>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</si>
  <si>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</si>
  <si>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</si>
  <si>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</si>
  <si>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</si>
  <si>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</si>
  <si>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</si>
  <si>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</si>
  <si>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</si>
  <si>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</si>
  <si>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</si>
  <si>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</si>
  <si>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</si>
  <si>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</si>
  <si>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</si>
  <si>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</si>
  <si>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</si>
  <si>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</si>
  <si>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</si>
  <si>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</si>
  <si>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</si>
  <si>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</si>
  <si>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</si>
  <si>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</si>
  <si>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</si>
  <si>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</si>
  <si>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</si>
  <si>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</si>
  <si>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</si>
  <si>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</si>
  <si>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</si>
  <si>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</si>
  <si>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</si>
  <si>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</si>
  <si>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</si>
  <si>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</si>
  <si>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</si>
  <si>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</si>
  <si>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</si>
  <si>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</si>
  <si>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</si>
  <si>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</si>
  <si>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</si>
  <si>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</si>
  <si>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</si>
  <si>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</si>
  <si>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</si>
  <si>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</si>
  <si>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</si>
  <si>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</si>
  <si>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</si>
  <si>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</si>
  <si>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</si>
  <si>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</si>
  <si>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</si>
  <si>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</si>
  <si>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</si>
  <si>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</si>
  <si>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</si>
  <si>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</si>
  <si>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</si>
  <si>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</si>
  <si>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</si>
  <si>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</si>
  <si>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</si>
  <si>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</si>
  <si>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</si>
  <si>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</si>
  <si>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</si>
  <si>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</si>
  <si>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</si>
  <si>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</si>
  <si>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</si>
  <si>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</si>
  <si>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</si>
  <si>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</si>
  <si>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</si>
  <si>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</si>
  <si>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</si>
  <si>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</si>
  <si>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</si>
  <si>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</si>
  <si>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</si>
  <si>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</si>
  <si>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</si>
  <si>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</si>
  <si>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</si>
  <si>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</si>
  <si>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</si>
  <si>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</si>
  <si>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</si>
  <si>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</si>
  <si>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</si>
  <si>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</si>
  <si>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</si>
  <si>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</si>
  <si>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</si>
  <si>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</si>
  <si>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</si>
  <si>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</si>
  <si>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</si>
  <si>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</si>
  <si>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</si>
  <si>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</si>
  <si>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</si>
  <si>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</si>
  <si>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</si>
  <si>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</si>
  <si>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</si>
  <si>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</si>
  <si>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</si>
  <si>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</si>
  <si>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</si>
  <si>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</si>
  <si>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</si>
  <si>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</si>
  <si>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</si>
  <si>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</si>
  <si>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</si>
  <si>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</si>
  <si>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</si>
  <si>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</si>
  <si>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</si>
  <si>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</si>
  <si>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</si>
  <si>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</si>
  <si>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</si>
  <si>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</si>
  <si>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</si>
  <si>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</si>
  <si>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</si>
  <si>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</si>
  <si>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</si>
  <si>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</si>
  <si>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</si>
  <si>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</si>
  <si>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</si>
  <si>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</si>
  <si>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</si>
  <si>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</si>
  <si>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</si>
  <si>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</si>
  <si>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</si>
  <si>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</si>
  <si>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</si>
  <si>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</si>
  <si>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</si>
  <si>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</si>
  <si>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</si>
  <si>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</si>
  <si>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</si>
  <si>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</si>
  <si>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</si>
  <si>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</si>
  <si>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</si>
  <si>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</si>
  <si>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</si>
  <si>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</si>
  <si>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</si>
  <si>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</si>
  <si>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</si>
  <si>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</si>
  <si>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</si>
  <si>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</si>
  <si>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</si>
  <si>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</si>
  <si>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</si>
  <si>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</si>
  <si>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</si>
  <si>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</si>
  <si>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</si>
  <si>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</si>
  <si>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</si>
  <si>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</si>
  <si>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</si>
  <si>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</si>
  <si>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</si>
  <si>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</si>
  <si>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</si>
  <si>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</si>
  <si>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</si>
  <si>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</si>
  <si>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</si>
  <si>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</si>
  <si>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</si>
  <si>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</si>
  <si>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</si>
  <si>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</si>
  <si>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</si>
  <si>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</si>
  <si>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</si>
  <si>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</si>
  <si>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</si>
  <si>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</si>
  <si>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</si>
  <si>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</si>
  <si>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</si>
  <si>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</si>
  <si>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</si>
  <si>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</si>
  <si>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</si>
  <si>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</si>
  <si>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</si>
  <si>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</si>
  <si>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</si>
  <si>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</si>
  <si>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</si>
  <si>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</si>
  <si>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</si>
  <si>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</si>
  <si>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</si>
  <si>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</si>
  <si>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</si>
  <si>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</si>
  <si>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</si>
  <si>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</si>
  <si>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</si>
  <si>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</si>
  <si>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</si>
  <si>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</si>
  <si>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</si>
  <si>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</si>
  <si>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</si>
  <si>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</si>
  <si>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</si>
  <si>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</si>
  <si>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</si>
  <si>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</si>
  <si>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</si>
  <si>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</si>
  <si>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</si>
  <si>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</si>
  <si>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</si>
  <si>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</si>
  <si>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</si>
  <si>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</si>
  <si>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</si>
  <si>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</si>
  <si>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</si>
  <si>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</si>
  <si>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</si>
  <si>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</si>
  <si>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</si>
  <si>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</si>
  <si>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</si>
  <si>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</si>
  <si>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</si>
  <si>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</si>
  <si>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</si>
  <si>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</si>
  <si>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</si>
  <si>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</si>
  <si>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</si>
  <si>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</si>
  <si>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</si>
  <si>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</si>
  <si>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</si>
  <si>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</si>
  <si>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</si>
  <si>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</si>
  <si>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</si>
  <si>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</si>
  <si>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</si>
  <si>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</si>
  <si>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</si>
  <si>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</si>
  <si>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</si>
  <si>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</si>
  <si>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</si>
  <si>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</si>
  <si>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</si>
  <si>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</si>
  <si>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</si>
  <si>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</si>
  <si>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</si>
  <si>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</si>
  <si>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</si>
  <si>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</si>
  <si>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</si>
  <si>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</si>
  <si>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</si>
  <si>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</si>
  <si>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</si>
  <si>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</si>
  <si>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</si>
  <si>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</si>
  <si>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</si>
  <si>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</si>
  <si>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</si>
  <si>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</si>
  <si>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</si>
  <si>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</si>
  <si>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</si>
  <si>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</si>
  <si>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</si>
  <si>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</si>
  <si>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</si>
  <si>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</si>
  <si>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</si>
  <si>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</si>
  <si>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</si>
  <si>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</si>
  <si>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</si>
  <si>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</si>
  <si>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</si>
  <si>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</si>
  <si>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</si>
  <si>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</si>
  <si>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</si>
  <si>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</si>
  <si>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</si>
  <si>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</si>
  <si>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</si>
  <si>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</si>
  <si>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</si>
  <si>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</si>
  <si>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</si>
  <si>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</si>
  <si>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</si>
  <si>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</si>
  <si>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</si>
  <si>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</si>
  <si>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</si>
  <si>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</si>
  <si>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</si>
  <si>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</si>
  <si>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</si>
  <si>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</si>
  <si>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</si>
  <si>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</si>
  <si>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</si>
  <si>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</si>
  <si>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</si>
  <si>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</si>
  <si>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</si>
  <si>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</si>
  <si>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</si>
  <si>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</si>
  <si>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</si>
  <si>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</si>
  <si>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</si>
  <si>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</si>
  <si>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</si>
  <si>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</si>
  <si>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</si>
  <si>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</si>
  <si>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</si>
  <si>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</si>
  <si>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</si>
  <si>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</si>
  <si>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</si>
  <si>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</si>
  <si>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</si>
  <si>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</si>
  <si>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</si>
  <si>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</si>
  <si>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</si>
  <si>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</si>
  <si>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</si>
  <si>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</si>
  <si>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</si>
  <si>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</si>
  <si>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</si>
  <si>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</si>
  <si>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</si>
  <si>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</si>
  <si>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</si>
  <si>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</si>
  <si>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</si>
  <si>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</si>
  <si>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</si>
  <si>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</si>
  <si>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</si>
  <si>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</si>
  <si>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</si>
  <si>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</si>
  <si>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</si>
  <si>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</si>
  <si>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</si>
  <si>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</si>
  <si>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</si>
  <si>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</si>
  <si>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</si>
  <si>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</si>
  <si>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</si>
  <si>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</si>
  <si>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</si>
  <si>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</si>
  <si>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</si>
  <si>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</si>
  <si>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</si>
  <si>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</si>
  <si>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</si>
  <si>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</si>
  <si>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</si>
  <si>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</si>
  <si>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</si>
  <si>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</si>
  <si>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</si>
  <si>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</si>
  <si>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</si>
  <si>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</si>
  <si>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</si>
  <si>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</si>
  <si>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</si>
  <si>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</si>
  <si>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</si>
  <si>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</si>
  <si>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</si>
  <si>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</si>
  <si>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</si>
  <si>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</si>
  <si>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</si>
  <si>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</si>
  <si>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</si>
  <si>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</si>
  <si>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</si>
  <si>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</si>
  <si>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</si>
  <si>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</si>
  <si>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</si>
  <si>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</si>
  <si>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</si>
  <si>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</si>
  <si>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</si>
  <si>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</si>
  <si>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</si>
  <si>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</si>
  <si>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</si>
  <si>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</si>
  <si>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</si>
  <si>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</si>
  <si>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</si>
  <si>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</si>
  <si>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</si>
  <si>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</si>
  <si>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</si>
  <si>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</si>
  <si>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</si>
  <si>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</si>
  <si>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</si>
  <si>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</si>
  <si>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</si>
  <si>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</si>
  <si>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</si>
  <si>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</si>
  <si>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</si>
  <si>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</si>
  <si>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</si>
  <si>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</si>
  <si>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</si>
  <si>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</si>
  <si>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</si>
  <si>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</si>
  <si>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</si>
  <si>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</si>
  <si>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</si>
  <si>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</si>
  <si>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</si>
  <si>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</si>
  <si>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</si>
  <si>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</si>
  <si>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</si>
  <si>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</si>
  <si>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</si>
  <si>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</si>
  <si>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</si>
  <si>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</si>
  <si>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</si>
  <si>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</si>
  <si>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</si>
  <si>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</si>
  <si>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</si>
  <si>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</si>
  <si>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</si>
  <si>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</si>
  <si>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</si>
  <si>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</si>
  <si>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</si>
  <si>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</si>
  <si>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</si>
  <si>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</si>
  <si>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</si>
  <si>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</si>
  <si>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</si>
  <si>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</si>
  <si>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</si>
  <si>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</si>
  <si>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</si>
  <si>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</si>
  <si>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</si>
  <si>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</si>
  <si>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</si>
  <si>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</si>
  <si>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</si>
  <si>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</si>
  <si>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</si>
  <si>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</si>
  <si>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</si>
  <si>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</si>
  <si>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</si>
  <si>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</si>
  <si>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</si>
  <si>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</si>
  <si>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</si>
  <si>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</si>
  <si>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</si>
  <si>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</si>
  <si>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</si>
  <si>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</si>
  <si>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</si>
  <si>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</si>
  <si>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</si>
  <si>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</si>
  <si>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</si>
  <si>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</si>
  <si>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</si>
  <si>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</si>
  <si>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</si>
  <si>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</si>
  <si>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</si>
  <si>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</si>
  <si>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</si>
  <si>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</si>
  <si>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</si>
  <si>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</si>
  <si>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</si>
  <si>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</si>
  <si>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</si>
  <si>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</si>
  <si>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</si>
  <si>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</si>
  <si>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</si>
  <si>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</si>
  <si>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</si>
  <si>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</si>
  <si>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</si>
  <si>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</si>
  <si>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</si>
  <si>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</si>
  <si>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</si>
  <si>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</si>
  <si>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</si>
  <si>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</si>
  <si>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</si>
  <si>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</si>
  <si>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</si>
  <si>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</si>
  <si>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</si>
  <si>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</si>
  <si>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</si>
  <si>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</si>
  <si>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</si>
  <si>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</si>
  <si>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</si>
  <si>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</si>
  <si>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</si>
  <si>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</si>
  <si>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</si>
  <si>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</si>
  <si>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</si>
  <si>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</si>
  <si>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</si>
  <si>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</si>
  <si>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</si>
  <si>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</si>
  <si>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</si>
  <si>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</si>
  <si>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</si>
  <si>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</si>
  <si>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</si>
  <si>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</si>
  <si>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</si>
  <si>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</si>
  <si>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</si>
  <si>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</si>
  <si>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</si>
  <si>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</si>
  <si>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</si>
  <si>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</si>
  <si>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</si>
  <si>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</si>
  <si>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</si>
  <si>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</si>
  <si>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</si>
  <si>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</si>
  <si>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</si>
  <si>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</si>
  <si>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</si>
  <si>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</si>
  <si>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</si>
  <si>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</si>
  <si>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</si>
  <si>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</si>
  <si>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</si>
  <si>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</si>
  <si>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</si>
  <si>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</si>
  <si>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</si>
  <si>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</si>
  <si>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</si>
  <si>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</si>
  <si>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</si>
  <si>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</si>
  <si>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</si>
  <si>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</si>
  <si>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</si>
  <si>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</si>
  <si>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</si>
  <si>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</si>
  <si>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</si>
  <si>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</si>
  <si>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</si>
  <si>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</si>
  <si>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</si>
  <si>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</si>
  <si>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</si>
  <si>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</si>
  <si>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</si>
  <si>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</si>
  <si>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</si>
  <si>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</si>
  <si>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</si>
  <si>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</si>
  <si>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</si>
  <si>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</si>
  <si>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</si>
  <si>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</si>
  <si>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</si>
  <si>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</si>
  <si>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</si>
  <si>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</si>
  <si>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</si>
  <si>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</si>
  <si>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</si>
  <si>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</si>
  <si>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</si>
  <si>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</si>
  <si>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</si>
  <si>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</si>
  <si>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</si>
  <si>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</si>
  <si>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</si>
  <si>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</si>
  <si>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</si>
  <si>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</si>
  <si>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</si>
  <si>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</si>
  <si>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</si>
  <si>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</si>
  <si>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</si>
  <si>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</si>
  <si>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</si>
  <si>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</si>
  <si>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</si>
  <si>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</si>
  <si>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</si>
  <si>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</si>
  <si>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</si>
  <si>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</si>
  <si>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</si>
  <si>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</si>
  <si>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</si>
  <si>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</si>
  <si>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</si>
  <si>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</si>
  <si>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</si>
  <si>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</si>
  <si>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</si>
  <si>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</si>
  <si>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</si>
  <si>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</si>
  <si>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</si>
  <si>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</si>
  <si>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</si>
  <si>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</si>
  <si>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</si>
  <si>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</si>
  <si>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</si>
  <si>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</si>
  <si>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</si>
  <si>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</si>
  <si>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</si>
  <si>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</si>
  <si>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</si>
  <si>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</si>
  <si>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</si>
  <si>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</si>
  <si>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</si>
  <si>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</si>
  <si>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</si>
  <si>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</si>
  <si>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</si>
  <si>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</si>
  <si>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</si>
  <si>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</si>
  <si>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</si>
  <si>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</si>
  <si>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</si>
  <si>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</si>
  <si>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</si>
  <si>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</si>
  <si>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</si>
  <si>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</si>
  <si>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</si>
  <si>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</si>
  <si>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</si>
  <si>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</si>
  <si>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</si>
  <si>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</si>
  <si>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</si>
  <si>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</si>
  <si>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</si>
  <si>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</si>
  <si>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</si>
  <si>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</si>
  <si>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</si>
  <si>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</si>
  <si>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</si>
  <si>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</si>
  <si>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</si>
  <si>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</si>
  <si>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</si>
  <si>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</si>
  <si>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</si>
  <si>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</si>
  <si>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</si>
  <si>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</si>
  <si>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</si>
  <si>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</si>
  <si>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</si>
  <si>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</si>
  <si>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</si>
  <si>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</si>
  <si>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</si>
  <si>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</si>
  <si>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</si>
  <si>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</si>
  <si>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</si>
  <si>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</si>
  <si>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</si>
  <si>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</si>
  <si>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</si>
  <si>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</si>
  <si>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</si>
  <si>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</si>
  <si>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</si>
  <si>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</si>
  <si>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</si>
  <si>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</si>
  <si>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</si>
  <si>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</si>
  <si>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</si>
  <si>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</si>
  <si>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</si>
  <si>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</si>
  <si>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</si>
  <si>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</si>
  <si>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</si>
  <si>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</si>
  <si>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</si>
  <si>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</si>
  <si>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</si>
  <si>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</si>
  <si>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</si>
  <si>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</si>
  <si>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</si>
  <si>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</si>
  <si>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</si>
  <si>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</si>
  <si>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</si>
  <si>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</si>
  <si>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</si>
  <si>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</si>
  <si>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</si>
  <si>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</si>
  <si>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</si>
  <si>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</si>
  <si>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</si>
  <si>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</si>
  <si>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</si>
  <si>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</si>
  <si>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</si>
  <si>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</si>
  <si>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</si>
  <si>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</si>
  <si>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</si>
  <si>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</si>
  <si>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</si>
  <si>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</si>
  <si>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</si>
  <si>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</si>
  <si>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</si>
  <si>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</si>
  <si>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</si>
  <si>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</si>
  <si>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</si>
  <si>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</si>
  <si>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</si>
  <si>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</si>
  <si>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</si>
  <si>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</si>
  <si>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</si>
  <si>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</si>
  <si>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</si>
  <si>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</si>
  <si>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</si>
  <si>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</si>
  <si>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</si>
  <si>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</si>
  <si>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</si>
  <si>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</si>
  <si>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</si>
  <si>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</si>
  <si>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</si>
  <si>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</si>
  <si>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</si>
  <si>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</si>
  <si>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</si>
  <si>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</si>
  <si>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</si>
  <si>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</si>
  <si>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</si>
  <si>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</si>
  <si>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</si>
  <si>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</si>
  <si>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</si>
  <si>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</si>
  <si>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</si>
  <si>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</si>
  <si>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</si>
  <si>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</si>
  <si>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</si>
  <si>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</si>
  <si>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</si>
  <si>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</si>
  <si>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</si>
  <si>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</si>
  <si>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</si>
  <si>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</si>
  <si>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</si>
  <si>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</si>
  <si>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</si>
  <si>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</si>
  <si>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</si>
  <si>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</si>
  <si>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</si>
  <si>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</si>
  <si>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</si>
  <si>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</si>
  <si>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</si>
  <si>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</si>
  <si>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</si>
  <si>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</si>
  <si>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</si>
  <si>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</si>
  <si>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</si>
  <si>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</si>
  <si>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</si>
  <si>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</si>
  <si>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</si>
  <si>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</si>
  <si>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</si>
  <si>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</si>
  <si>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</si>
  <si>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</si>
  <si>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</si>
  <si>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</si>
  <si>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</si>
  <si>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</si>
  <si>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</si>
  <si>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</si>
  <si>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</si>
  <si>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</si>
  <si>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</si>
  <si>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</si>
  <si>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</si>
  <si>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</si>
  <si>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</si>
  <si>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</si>
  <si>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</si>
  <si>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</si>
  <si>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</si>
  <si>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</si>
  <si>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</si>
  <si>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</si>
  <si>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</si>
  <si>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</si>
  <si>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</si>
  <si>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</si>
  <si>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</si>
  <si>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</si>
  <si>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</si>
  <si>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</si>
  <si>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</si>
  <si>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</si>
  <si>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</si>
  <si>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</si>
  <si>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</si>
  <si>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</si>
  <si>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</si>
  <si>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</si>
  <si>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</si>
  <si>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</si>
  <si>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</si>
  <si>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</si>
  <si>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</si>
  <si>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</si>
  <si>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</si>
  <si>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</si>
  <si>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</si>
  <si>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</si>
  <si>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</si>
  <si>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</si>
  <si>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</si>
  <si>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</si>
  <si>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</si>
  <si>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</si>
  <si>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</si>
  <si>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</si>
  <si>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</si>
  <si>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</si>
  <si>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</si>
  <si>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</si>
  <si>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</si>
  <si>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</si>
  <si>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</si>
  <si>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</si>
  <si>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</si>
  <si>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</si>
  <si>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</si>
  <si>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</si>
  <si>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</si>
  <si>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</si>
  <si>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</si>
  <si>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</si>
  <si>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</si>
  <si>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</si>
  <si>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</si>
  <si>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</si>
  <si>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</si>
  <si>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</si>
  <si>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</si>
  <si>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</si>
  <si>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</si>
  <si>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</si>
  <si>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</si>
  <si>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</si>
  <si>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</si>
  <si>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</si>
  <si>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</si>
  <si>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</si>
  <si>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</si>
  <si>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</si>
  <si>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</si>
  <si>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</si>
  <si>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</si>
  <si>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</si>
  <si>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</si>
  <si>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</si>
  <si>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</si>
  <si>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</si>
  <si>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</si>
  <si>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</si>
  <si>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</si>
  <si>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</si>
  <si>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</si>
  <si>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</si>
  <si>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</si>
  <si>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</si>
  <si>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</si>
  <si>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</si>
  <si>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</si>
  <si>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</si>
  <si>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</si>
  <si>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</si>
  <si>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</si>
  <si>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</si>
  <si>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</si>
  <si>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</si>
  <si>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</si>
  <si>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</si>
  <si>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</si>
  <si>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</si>
  <si>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</si>
  <si>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</si>
  <si>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</si>
  <si>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</si>
  <si>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</si>
  <si>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</si>
  <si>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</si>
  <si>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</si>
  <si>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</si>
  <si>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</si>
  <si>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</si>
  <si>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</si>
  <si>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</si>
  <si>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</si>
  <si>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</si>
  <si>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</si>
  <si>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</si>
  <si>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</si>
  <si>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</si>
  <si>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</si>
  <si>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</si>
  <si>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</si>
  <si>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</si>
  <si>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</si>
  <si>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</si>
  <si>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</si>
  <si>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</si>
  <si>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</si>
  <si>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</si>
  <si>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</si>
  <si>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</si>
  <si>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</si>
  <si>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</si>
  <si>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</si>
  <si>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</si>
  <si>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</si>
  <si>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</si>
  <si>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</si>
  <si>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</si>
  <si>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</si>
  <si>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</si>
  <si>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</si>
  <si>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</si>
  <si>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</si>
  <si>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</si>
  <si>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</si>
  <si>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</si>
  <si>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</si>
  <si>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</si>
  <si>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</si>
  <si>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</si>
  <si>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</si>
  <si>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</si>
  <si>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</si>
  <si>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</si>
  <si>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</si>
  <si>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</si>
  <si>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</si>
  <si>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</si>
  <si>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</si>
  <si>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</si>
  <si>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</si>
  <si>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</si>
  <si>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</si>
  <si>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</si>
  <si>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</si>
  <si>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</si>
  <si>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</si>
  <si>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</si>
  <si>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</si>
  <si>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</si>
  <si>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</si>
  <si>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</si>
  <si>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</si>
  <si>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</si>
  <si>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</si>
  <si>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</si>
  <si>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</si>
  <si>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</si>
  <si>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</si>
  <si>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</si>
  <si>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</si>
  <si>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</si>
  <si>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</si>
  <si>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</si>
  <si>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</si>
  <si>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</si>
  <si>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</si>
  <si>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</si>
  <si>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</si>
  <si>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</si>
  <si>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</si>
  <si>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</si>
  <si>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</si>
  <si>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</si>
  <si>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</si>
  <si>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</si>
  <si>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</si>
  <si>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</si>
  <si>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</si>
  <si>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</si>
  <si>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</si>
  <si>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</si>
  <si>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</si>
  <si>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</si>
  <si>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</si>
  <si>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</si>
  <si>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</si>
  <si>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</si>
  <si>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</si>
  <si>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</si>
  <si>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</si>
  <si>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</si>
  <si>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</si>
  <si>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</si>
  <si>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</si>
  <si>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</si>
  <si>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</si>
  <si>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</si>
  <si>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</si>
  <si>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</si>
  <si>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</si>
  <si>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</si>
  <si>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</si>
  <si>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</si>
  <si>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</si>
  <si>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</si>
  <si>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</si>
  <si>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</si>
  <si>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</si>
  <si>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</si>
  <si>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</si>
  <si>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</si>
  <si>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</si>
  <si>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</si>
  <si>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</si>
  <si>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</si>
  <si>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</si>
  <si>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</si>
  <si>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</si>
  <si>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</si>
  <si>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</si>
  <si>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</si>
  <si>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</si>
  <si>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</si>
  <si>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</si>
  <si>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</si>
  <si>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</si>
  <si>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</si>
  <si>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</si>
  <si>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</si>
  <si>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</si>
  <si>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</si>
  <si>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</si>
  <si>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</si>
  <si>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</si>
  <si>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</si>
  <si>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</si>
  <si>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</si>
  <si>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</si>
  <si>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</si>
  <si>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</si>
  <si>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</si>
  <si>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</si>
  <si>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</si>
  <si>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</si>
  <si>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</si>
  <si>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</si>
  <si>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</si>
  <si>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</si>
  <si>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</si>
  <si>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</si>
  <si>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</si>
  <si>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</si>
  <si>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</si>
  <si>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</si>
  <si>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</si>
  <si>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</si>
  <si>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</si>
  <si>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</si>
  <si>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</si>
  <si>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</si>
  <si>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</si>
  <si>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</si>
  <si>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</si>
  <si>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</si>
  <si>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</si>
  <si>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</si>
  <si>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</si>
  <si>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</si>
  <si>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</si>
  <si>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</si>
  <si>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</si>
  <si>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</si>
  <si>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</si>
  <si>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</si>
  <si>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</si>
  <si>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</si>
  <si>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</si>
  <si>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</si>
  <si>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</si>
  <si>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</si>
  <si>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</si>
  <si>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</si>
  <si>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</si>
  <si>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</si>
  <si>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</si>
  <si>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</si>
  <si>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</si>
  <si>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</si>
  <si>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</si>
  <si>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</si>
  <si>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</si>
  <si>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</si>
  <si>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</si>
  <si>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</si>
  <si>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</si>
  <si>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</si>
  <si>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</si>
  <si>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</si>
  <si>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</si>
  <si>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</si>
  <si>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</si>
  <si>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</si>
  <si>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</si>
  <si>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</si>
  <si>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</si>
  <si>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</si>
  <si>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</si>
  <si>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</si>
  <si>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</si>
  <si>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</si>
  <si>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</si>
  <si>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</si>
  <si>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</si>
  <si>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</si>
  <si>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</si>
  <si>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</si>
  <si>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</si>
  <si>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</si>
  <si>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</si>
  <si>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</si>
  <si>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</si>
  <si>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</si>
  <si>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</si>
  <si>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</si>
  <si>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</si>
  <si>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</si>
  <si>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</si>
  <si>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</si>
  <si>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</si>
  <si>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</si>
  <si>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</si>
  <si>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</si>
  <si>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</si>
  <si>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</si>
  <si>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</si>
  <si>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</si>
  <si>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</si>
  <si>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</si>
  <si>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</si>
  <si>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</si>
  <si>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</si>
  <si>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</si>
  <si>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</si>
  <si>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</si>
  <si>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</si>
  <si>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</si>
  <si>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</si>
  <si>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</si>
  <si>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</si>
  <si>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</si>
  <si>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</si>
  <si>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</si>
  <si>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</si>
  <si>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</si>
  <si>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</si>
  <si>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</si>
  <si>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</si>
  <si>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</si>
  <si>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</si>
  <si>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</si>
  <si>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</si>
  <si>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</si>
  <si>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</si>
  <si>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</si>
  <si>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</si>
  <si>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</si>
  <si>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</si>
  <si>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</si>
  <si>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</si>
  <si>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</si>
  <si>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</si>
  <si>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</si>
  <si>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</si>
  <si>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</si>
  <si>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</si>
  <si>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</si>
  <si>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</si>
  <si>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</si>
  <si>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</si>
  <si>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</si>
  <si>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</si>
  <si>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</si>
  <si>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</si>
  <si>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</si>
  <si>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</si>
  <si>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</si>
  <si>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</si>
  <si>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</si>
  <si>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</si>
  <si>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</si>
  <si>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</si>
  <si>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</si>
  <si>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</si>
  <si>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</si>
  <si>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</si>
  <si>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</si>
  <si>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</si>
  <si>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</si>
  <si>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</si>
  <si>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</si>
  <si>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</si>
  <si>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</si>
  <si>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</si>
  <si>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</si>
  <si>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</si>
  <si>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</si>
  <si>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</si>
  <si>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</si>
  <si>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</si>
  <si>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</si>
  <si>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</si>
  <si>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</si>
  <si>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</si>
  <si>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</si>
  <si>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</si>
  <si>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</si>
  <si>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</si>
  <si>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</si>
  <si>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</si>
  <si>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</si>
  <si>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</si>
  <si>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</si>
  <si>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</si>
  <si>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</si>
  <si>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</si>
  <si>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</si>
  <si>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</si>
  <si>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</si>
  <si>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</si>
  <si>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</si>
  <si>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</si>
  <si>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</si>
  <si>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</si>
  <si>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</si>
  <si>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</si>
  <si>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</si>
  <si>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</si>
  <si>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</si>
  <si>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</si>
  <si>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</si>
  <si>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</si>
  <si>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</si>
  <si>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</si>
  <si>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</si>
  <si>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</si>
  <si>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</si>
  <si>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</si>
  <si>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</si>
  <si>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</si>
  <si>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</si>
  <si>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</si>
  <si>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</si>
  <si>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</si>
  <si>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</si>
  <si>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</si>
  <si>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</si>
  <si>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</si>
  <si>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</si>
  <si>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</si>
  <si>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</si>
  <si>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</si>
  <si>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</si>
  <si>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</si>
  <si>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</si>
  <si>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</si>
  <si>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</si>
  <si>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</si>
  <si>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</si>
  <si>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</si>
  <si>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</si>
  <si>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</si>
  <si>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</si>
  <si>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</si>
  <si>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</si>
  <si>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</si>
  <si>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</si>
  <si>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</si>
  <si>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</si>
  <si>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</si>
  <si>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</si>
  <si>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</si>
  <si>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</si>
  <si>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</si>
  <si>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</si>
  <si>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</si>
  <si>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</si>
  <si>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</si>
  <si>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</si>
  <si>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</si>
  <si>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</si>
  <si>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</si>
  <si>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</si>
  <si>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</si>
  <si>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</si>
  <si>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</si>
  <si>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</si>
  <si>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</si>
  <si>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</si>
  <si>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</si>
  <si>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</si>
  <si>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</si>
  <si>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</si>
  <si>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</si>
  <si>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</si>
  <si>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</si>
  <si>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</si>
  <si>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</si>
  <si>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</si>
  <si>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</si>
  <si>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</si>
  <si>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</si>
  <si>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</si>
  <si>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</si>
  <si>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</si>
  <si>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</si>
  <si>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</si>
  <si>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</si>
  <si>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</si>
  <si>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</si>
  <si>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</si>
  <si>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</si>
  <si>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</si>
  <si>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</si>
  <si>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</si>
  <si>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</si>
  <si>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</si>
  <si>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</si>
  <si>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</si>
  <si>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</si>
  <si>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</si>
  <si>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</si>
  <si>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</si>
  <si>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</si>
  <si>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</si>
  <si>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</si>
  <si>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</si>
  <si>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</si>
  <si>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</si>
  <si>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</si>
  <si>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</si>
  <si>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</si>
  <si>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</si>
  <si>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</si>
  <si>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</si>
  <si>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</si>
  <si>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</si>
  <si>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</si>
  <si>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</si>
  <si>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</si>
  <si>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</si>
  <si>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</si>
  <si>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</si>
  <si>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</si>
  <si>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</si>
  <si>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</si>
  <si>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</si>
  <si>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</si>
  <si>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</si>
  <si>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</si>
  <si>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</si>
  <si>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</si>
  <si>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</si>
  <si>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</si>
  <si>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</si>
  <si>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</si>
  <si>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</si>
  <si>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</si>
  <si>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</si>
  <si>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</si>
  <si>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</si>
  <si>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</si>
  <si>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</si>
  <si>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</si>
  <si>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</si>
  <si>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</si>
  <si>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</si>
  <si>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</si>
  <si>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</si>
  <si>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</si>
  <si>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</si>
  <si>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</si>
  <si>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</si>
  <si>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</si>
  <si>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</si>
  <si>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</si>
  <si>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</si>
  <si>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</si>
  <si>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</si>
  <si>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</si>
  <si>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</si>
  <si>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</si>
  <si>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</si>
  <si>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</si>
  <si>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</si>
  <si>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</si>
  <si>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</si>
  <si>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</si>
  <si>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</si>
  <si>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</si>
  <si>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</si>
  <si>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</si>
  <si>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</si>
  <si>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</si>
  <si>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</si>
  <si>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</si>
  <si>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</si>
  <si>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</si>
  <si>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</si>
  <si>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</si>
  <si>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</si>
  <si>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</si>
  <si>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</si>
  <si>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</si>
  <si>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</si>
  <si>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</si>
  <si>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</si>
  <si>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</si>
  <si>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</si>
  <si>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</si>
  <si>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</si>
  <si>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</si>
  <si>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</si>
  <si>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</si>
  <si>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</si>
  <si>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</si>
  <si>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</si>
  <si>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</si>
  <si>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</si>
  <si>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</si>
  <si>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</si>
  <si>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</si>
  <si>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</si>
  <si>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</si>
  <si>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</si>
  <si>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</si>
  <si>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</si>
  <si>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</si>
  <si>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</si>
  <si>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</si>
  <si>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</si>
  <si>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</si>
  <si>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</si>
  <si>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</si>
  <si>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</si>
  <si>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</si>
  <si>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</si>
  <si>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</si>
  <si>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</si>
  <si>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</si>
  <si>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</si>
  <si>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</si>
  <si>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</si>
  <si>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</si>
  <si>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</si>
  <si>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</si>
  <si>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</si>
  <si>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</si>
  <si>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</si>
  <si>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</si>
  <si>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</si>
  <si>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</si>
  <si>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</si>
  <si>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</si>
  <si>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</si>
  <si>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</si>
  <si>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</si>
  <si>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</si>
  <si>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</si>
  <si>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</si>
  <si>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</si>
  <si>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</si>
  <si>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</si>
  <si>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</si>
  <si>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</si>
  <si>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</si>
  <si>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</si>
  <si>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</si>
  <si>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</si>
  <si>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</si>
  <si>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</si>
  <si>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</si>
  <si>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</si>
  <si>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</si>
  <si>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</si>
  <si>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</si>
  <si>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</si>
  <si>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</si>
  <si>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</si>
  <si>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</si>
  <si>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</si>
  <si>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</si>
  <si>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</si>
  <si>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</si>
  <si>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</si>
  <si>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</si>
  <si>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</si>
  <si>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</si>
  <si>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</si>
  <si>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</si>
  <si>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</si>
  <si>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</si>
  <si>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</si>
  <si>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</si>
  <si>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</si>
  <si>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</si>
  <si>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</si>
  <si>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</si>
  <si>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</si>
  <si>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</si>
  <si>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</si>
  <si>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</si>
  <si>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</si>
  <si>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</si>
  <si>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</si>
  <si>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</si>
  <si>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</si>
  <si>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</si>
  <si>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</si>
  <si>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</si>
  <si>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</si>
  <si>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</si>
  <si>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</si>
  <si>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</si>
  <si>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</si>
  <si>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</si>
  <si>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</si>
  <si>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</si>
  <si>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</si>
  <si>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</si>
  <si>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</si>
  <si>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</si>
  <si>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</si>
  <si>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</si>
  <si>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</si>
  <si>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</si>
  <si>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</si>
  <si>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</si>
  <si>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</si>
  <si>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</si>
  <si>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</si>
  <si>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</si>
  <si>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</si>
  <si>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</si>
  <si>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</si>
  <si>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</si>
  <si>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</si>
  <si>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</si>
  <si>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</si>
  <si>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</si>
  <si>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</si>
  <si>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</si>
  <si>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</si>
  <si>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</si>
  <si>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</si>
  <si>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</si>
  <si>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</si>
  <si>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</si>
  <si>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</si>
  <si>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</si>
  <si>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</si>
  <si>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</si>
  <si>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</si>
  <si>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</si>
  <si>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</si>
  <si>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</si>
  <si>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</si>
  <si>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</si>
  <si>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</si>
  <si>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</si>
  <si>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</si>
  <si>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</si>
  <si>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</si>
  <si>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</si>
  <si>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</si>
  <si>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</si>
  <si>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</si>
  <si>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</si>
  <si>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</si>
  <si>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</si>
  <si>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</si>
  <si>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</si>
  <si>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</si>
  <si>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</si>
  <si>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</si>
  <si>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</si>
  <si>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</si>
  <si>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</si>
  <si>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</si>
  <si>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</si>
  <si>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</si>
  <si>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</si>
  <si>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</si>
  <si>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</si>
  <si>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</si>
  <si>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</si>
  <si>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</si>
  <si>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</si>
  <si>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</si>
  <si>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</si>
  <si>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</si>
  <si>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</si>
  <si>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</si>
  <si>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</si>
  <si>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</si>
  <si>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</si>
  <si>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</si>
  <si>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</si>
  <si>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</si>
  <si>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</si>
  <si>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</si>
  <si>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</si>
  <si>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</si>
  <si>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</si>
  <si>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</si>
  <si>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</si>
  <si>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</si>
  <si>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</si>
  <si>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</si>
  <si>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</si>
  <si>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</si>
  <si>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</si>
  <si>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</si>
  <si>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</si>
  <si>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</si>
  <si>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</si>
  <si>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</si>
  <si>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</si>
  <si>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</si>
  <si>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</si>
  <si>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</si>
  <si>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</si>
  <si>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</si>
  <si>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</si>
  <si>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</si>
  <si>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</si>
  <si>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</si>
  <si>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</si>
  <si>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</si>
  <si>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</si>
  <si>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</si>
  <si>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</si>
  <si>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</si>
  <si>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</si>
  <si>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</si>
  <si>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</si>
  <si>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</si>
  <si>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</si>
  <si>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</si>
  <si>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</si>
  <si>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</si>
  <si>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</si>
  <si>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</si>
  <si>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</si>
  <si>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</si>
  <si>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</si>
  <si>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</si>
  <si>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</si>
  <si>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</si>
  <si>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</si>
  <si>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</si>
  <si>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</si>
  <si>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</si>
  <si>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</si>
  <si>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</si>
  <si>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</si>
  <si>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</si>
  <si>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</si>
  <si>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</si>
  <si>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</si>
  <si>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</si>
  <si>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</si>
  <si>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</si>
  <si>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</si>
  <si>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</si>
  <si>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</si>
  <si>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</si>
  <si>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</si>
  <si>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</si>
  <si>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</si>
  <si>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</si>
  <si>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</si>
  <si>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</si>
  <si>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</si>
  <si>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</si>
  <si>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</si>
  <si>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</si>
  <si>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</si>
  <si>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</si>
  <si>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</si>
  <si>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</si>
  <si>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</si>
  <si>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</si>
  <si>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</si>
  <si>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</si>
  <si>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</si>
  <si>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</si>
  <si>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</si>
  <si>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</si>
  <si>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</si>
  <si>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</si>
  <si>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</si>
  <si>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</si>
  <si>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</si>
  <si>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</si>
  <si>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</si>
  <si>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</si>
  <si>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</si>
  <si>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</si>
  <si>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</si>
  <si>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</si>
  <si>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</si>
  <si>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</si>
  <si>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</si>
  <si>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</si>
  <si>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</si>
  <si>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</si>
  <si>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</si>
  <si>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</si>
  <si>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</si>
  <si>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</si>
  <si>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</si>
  <si>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</si>
  <si>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</si>
  <si>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</si>
  <si>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</si>
  <si>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</si>
  <si>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</si>
  <si>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</si>
  <si>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</si>
  <si>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</si>
  <si>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</si>
  <si>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</si>
  <si>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</si>
  <si>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</si>
  <si>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</si>
  <si>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</si>
  <si>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</si>
  <si>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</si>
  <si>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</si>
  <si>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</si>
  <si>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</si>
  <si>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</si>
  <si>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</si>
  <si>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</si>
  <si>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</si>
  <si>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</si>
  <si>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</si>
  <si>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</si>
  <si>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</si>
  <si>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</si>
  <si>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</si>
  <si>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</si>
  <si>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</si>
  <si>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</si>
  <si>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</si>
  <si>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</si>
  <si>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</si>
  <si>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</si>
  <si>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</si>
  <si>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</si>
  <si>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</si>
  <si>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</si>
  <si>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</si>
  <si>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</si>
  <si>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</si>
  <si>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</si>
  <si>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</si>
  <si>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</si>
  <si>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</si>
  <si>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</si>
  <si>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</si>
  <si>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</si>
  <si>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</si>
  <si>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</si>
  <si>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</si>
  <si>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</si>
  <si>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</si>
  <si>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</si>
  <si>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</si>
  <si>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</si>
  <si>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</si>
  <si>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</si>
  <si>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</si>
  <si>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</si>
  <si>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</si>
  <si>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</si>
  <si>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</si>
  <si>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</si>
  <si>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</si>
  <si>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</si>
  <si>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</si>
  <si>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</si>
  <si>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</si>
  <si>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</si>
  <si>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</si>
  <si>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</si>
  <si>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</si>
  <si>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</si>
  <si>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</si>
  <si>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</si>
  <si>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</si>
  <si>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</si>
  <si>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</si>
  <si>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</si>
  <si>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</si>
  <si>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</si>
  <si>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</si>
  <si>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</si>
  <si>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</si>
  <si>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</si>
  <si>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</si>
  <si>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</si>
  <si>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</si>
  <si>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</si>
  <si>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</si>
  <si>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</si>
  <si>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</si>
  <si>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</si>
  <si>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</si>
  <si>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</si>
  <si>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</si>
  <si>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</si>
  <si>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</si>
  <si>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</si>
  <si>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</si>
  <si>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</si>
  <si>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</si>
  <si>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</si>
  <si>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</si>
  <si>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</si>
  <si>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</si>
  <si>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</si>
  <si>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</si>
  <si>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</si>
  <si>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</si>
  <si>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</si>
  <si>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</si>
  <si>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</si>
  <si>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</si>
  <si>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</si>
  <si>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</si>
  <si>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</si>
  <si>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</si>
  <si>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</si>
  <si>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</si>
  <si>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</si>
  <si>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</si>
  <si>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</si>
  <si>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</si>
  <si>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</si>
  <si>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</si>
  <si>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</si>
  <si>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</si>
  <si>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</si>
  <si>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</si>
  <si>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</si>
  <si>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</si>
  <si>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</si>
  <si>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</si>
  <si>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</si>
  <si>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</si>
  <si>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</si>
  <si>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</si>
  <si>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</si>
  <si>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</si>
  <si>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</si>
  <si>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</si>
  <si>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</si>
  <si>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</si>
  <si>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</si>
  <si>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</si>
  <si>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</si>
  <si>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</si>
  <si>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</si>
  <si>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</si>
  <si>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</si>
  <si>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</si>
  <si>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</si>
  <si>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</si>
  <si>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</si>
  <si>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</si>
  <si>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</si>
  <si>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</si>
  <si>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</si>
  <si>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</si>
  <si>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</si>
  <si>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</si>
  <si>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</si>
  <si>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</si>
  <si>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</si>
  <si>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</si>
  <si>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</si>
  <si>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</si>
  <si>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</si>
  <si>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</si>
  <si>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</si>
  <si>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</si>
  <si>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</si>
  <si>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</si>
  <si>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</si>
  <si>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</si>
  <si>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</si>
  <si>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</si>
  <si>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</si>
  <si>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</si>
  <si>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</si>
  <si>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</si>
  <si>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</si>
  <si>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</si>
  <si>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</si>
  <si>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</si>
  <si>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</si>
  <si>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</si>
  <si>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</si>
  <si>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</si>
  <si>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</si>
  <si>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</si>
  <si>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</si>
  <si>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</si>
  <si>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</si>
  <si>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</si>
  <si>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</si>
  <si>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</si>
  <si>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</si>
  <si>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</si>
  <si>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</si>
  <si>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</si>
  <si>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</si>
  <si>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</si>
  <si>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</si>
  <si>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</si>
  <si>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</si>
  <si>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</si>
  <si>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</si>
  <si>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</si>
  <si>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</si>
  <si>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</si>
  <si>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</si>
  <si>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</si>
  <si>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</si>
  <si>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</si>
  <si>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</si>
  <si>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</si>
  <si>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</si>
  <si>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</si>
  <si>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</si>
  <si>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</si>
  <si>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</si>
  <si>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</si>
  <si>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</si>
  <si>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</si>
  <si>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</si>
  <si>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</si>
  <si>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</si>
  <si>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</si>
  <si>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</si>
  <si>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</si>
  <si>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</si>
  <si>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</si>
  <si>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</si>
  <si>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</si>
  <si>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</si>
  <si>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</si>
  <si>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</si>
  <si>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</si>
  <si>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</si>
  <si>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</si>
  <si>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</si>
  <si>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</si>
  <si>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</si>
  <si>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</si>
  <si>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</si>
  <si>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</si>
  <si>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</si>
  <si>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</si>
  <si>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</si>
  <si>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</si>
  <si>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</si>
  <si>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</si>
  <si>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</si>
  <si>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</si>
  <si>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</si>
  <si>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</si>
  <si>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</si>
  <si>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</si>
  <si>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</si>
  <si>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</si>
  <si>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</si>
  <si>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</si>
  <si>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</si>
  <si>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</si>
  <si>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</si>
  <si>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</si>
  <si>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</si>
  <si>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</si>
  <si>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</si>
  <si>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</si>
  <si>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</si>
  <si>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</si>
  <si>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</si>
  <si>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</si>
  <si>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</si>
  <si>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</si>
  <si>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</si>
  <si>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</si>
  <si>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</si>
  <si>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</si>
  <si>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</si>
  <si>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</si>
  <si>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</si>
  <si>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</si>
  <si>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</si>
  <si>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</si>
  <si>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</si>
  <si>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</si>
  <si>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</si>
  <si>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</si>
  <si>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</si>
  <si>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</si>
  <si>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</si>
  <si>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</si>
  <si>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</si>
  <si>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</si>
  <si>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</si>
  <si>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</si>
  <si>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</si>
  <si>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</si>
  <si>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</si>
  <si>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</si>
  <si>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</si>
  <si>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</si>
  <si>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</si>
  <si>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</si>
  <si>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</si>
  <si>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</si>
  <si>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</si>
  <si>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</si>
  <si>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</si>
  <si>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</si>
  <si>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</si>
  <si>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</si>
  <si>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</si>
  <si>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</si>
  <si>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</si>
  <si>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</si>
  <si>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</si>
  <si>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</si>
  <si>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</si>
  <si>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</si>
  <si>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</si>
  <si>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</si>
  <si>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</si>
  <si>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</si>
  <si>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</si>
  <si>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</si>
  <si>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</si>
  <si>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</si>
  <si>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</si>
  <si>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</si>
  <si>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</si>
  <si>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</si>
  <si>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</si>
  <si>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</si>
  <si>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</si>
  <si>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</si>
  <si>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</si>
  <si>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</si>
  <si>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</si>
  <si>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</si>
  <si>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</si>
  <si>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</si>
  <si>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</si>
  <si>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</si>
  <si>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</si>
  <si>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</si>
  <si>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</si>
  <si>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</si>
  <si>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</si>
  <si>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</si>
  <si>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</si>
  <si>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</si>
  <si>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</si>
  <si>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</si>
  <si>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</si>
  <si>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</si>
  <si>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</si>
  <si>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</si>
  <si>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</si>
  <si>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</si>
  <si>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</si>
  <si>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</si>
  <si>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</si>
  <si>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</si>
  <si>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</si>
  <si>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</si>
  <si>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</si>
  <si>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</si>
  <si>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</si>
  <si>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</si>
  <si>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</si>
  <si>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</si>
  <si>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</si>
  <si>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</si>
  <si>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</si>
  <si>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</si>
  <si>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</si>
  <si>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</si>
  <si>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</si>
  <si>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</si>
  <si>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</si>
  <si>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</si>
  <si>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</si>
  <si>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</si>
  <si>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</si>
  <si>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</si>
  <si>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</si>
  <si>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</si>
  <si>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</si>
  <si>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</si>
  <si>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</si>
  <si>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</si>
  <si>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</si>
  <si>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</si>
  <si>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</si>
  <si>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</si>
  <si>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</si>
  <si>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</si>
  <si>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</si>
  <si>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</si>
  <si>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</si>
  <si>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</si>
  <si>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</si>
  <si>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</si>
  <si>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</si>
  <si>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</si>
  <si>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</si>
  <si>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</si>
  <si>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</si>
  <si>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</si>
  <si>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</si>
  <si>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</si>
  <si>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</si>
  <si>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</si>
  <si>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</si>
  <si>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</si>
  <si>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</si>
  <si>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</si>
  <si>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</si>
  <si>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</si>
  <si>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</si>
  <si>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</si>
  <si>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</si>
  <si>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</si>
  <si>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</si>
  <si>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</si>
  <si>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</si>
  <si>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</si>
  <si>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</si>
  <si>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</si>
  <si>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</si>
  <si>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</si>
  <si>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</si>
  <si>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</si>
  <si>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</si>
  <si>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</si>
  <si>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</si>
  <si>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</si>
  <si>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</si>
  <si>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</si>
  <si>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</si>
  <si>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</si>
  <si>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</si>
  <si>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</si>
  <si>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</si>
  <si>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</si>
  <si>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</si>
  <si>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</si>
  <si>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</si>
  <si>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</si>
  <si>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</si>
  <si>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</si>
  <si>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</si>
  <si>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</si>
  <si>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</si>
  <si>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</si>
  <si>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</si>
  <si>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</si>
  <si>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</si>
  <si>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</si>
  <si>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</si>
  <si>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</si>
  <si>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</si>
  <si>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</si>
  <si>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</si>
  <si>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</si>
  <si>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</si>
  <si>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</si>
  <si>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</si>
  <si>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</si>
  <si>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</si>
  <si>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</si>
  <si>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</si>
  <si>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</si>
  <si>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</si>
  <si>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</si>
  <si>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</si>
  <si>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</si>
  <si>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</si>
  <si>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</si>
  <si>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</si>
  <si>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</si>
  <si>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</si>
  <si>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</si>
  <si>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</si>
  <si>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</si>
  <si>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</si>
  <si>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</si>
  <si>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</si>
  <si>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</si>
  <si>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</si>
  <si>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</si>
  <si>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</si>
  <si>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</si>
  <si>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</si>
  <si>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</si>
  <si>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</si>
  <si>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</si>
  <si>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</si>
  <si>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</si>
  <si>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</si>
  <si>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</si>
  <si>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</si>
  <si>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</si>
  <si>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</si>
  <si>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</si>
  <si>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</si>
  <si>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</si>
  <si>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</si>
  <si>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</si>
  <si>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</si>
  <si>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</si>
  <si>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</si>
  <si>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</si>
  <si>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</si>
  <si>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</si>
  <si>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</si>
  <si>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</si>
  <si>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</si>
  <si>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</si>
  <si>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</si>
  <si>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</si>
  <si>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</si>
  <si>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</si>
  <si>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</si>
  <si>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</si>
  <si>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</si>
  <si>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</si>
  <si>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</si>
  <si>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</si>
  <si>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</si>
  <si>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</si>
  <si>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</si>
  <si>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</si>
  <si>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</si>
  <si>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</si>
  <si>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</si>
  <si>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</si>
  <si>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</si>
  <si>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</si>
  <si>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</si>
  <si>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</si>
  <si>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</si>
  <si>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</si>
  <si>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</si>
  <si>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</si>
  <si>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</si>
  <si>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</si>
  <si>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</si>
  <si>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</si>
  <si>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</si>
  <si>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</si>
  <si>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</si>
  <si>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</si>
  <si>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</si>
  <si>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</si>
  <si>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</si>
  <si>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</si>
  <si>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</si>
  <si>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</si>
  <si>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</si>
  <si>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</si>
  <si>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</si>
  <si>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</si>
  <si>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</si>
  <si>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</si>
  <si>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</si>
  <si>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</si>
  <si>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</si>
  <si>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</si>
  <si>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</si>
  <si>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</si>
  <si>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</si>
  <si>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</si>
  <si>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</si>
  <si>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</si>
  <si>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</si>
  <si>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</si>
  <si>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</si>
  <si>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</si>
  <si>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</si>
  <si>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</si>
  <si>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</si>
  <si>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</si>
  <si>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</si>
  <si>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</si>
  <si>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</si>
  <si>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</si>
  <si>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</si>
  <si>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</si>
  <si>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</si>
  <si>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</si>
  <si>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</si>
  <si>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</si>
  <si>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</si>
  <si>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</si>
  <si>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</si>
  <si>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</si>
  <si>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</si>
  <si>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</si>
  <si>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</si>
  <si>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</si>
  <si>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</si>
  <si>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</si>
  <si>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</si>
  <si>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</si>
  <si>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</si>
  <si>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</si>
  <si>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</si>
  <si>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</si>
  <si>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</si>
  <si>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</si>
  <si>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</si>
  <si>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</si>
  <si>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</si>
  <si>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</si>
  <si>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</si>
  <si>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</si>
  <si>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</si>
  <si>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</si>
  <si>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</si>
  <si>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</si>
  <si>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</si>
  <si>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</si>
  <si>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</si>
  <si>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</si>
  <si>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</si>
  <si>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</si>
  <si>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</si>
  <si>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</si>
  <si>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</si>
  <si>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</si>
  <si>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</si>
  <si>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</si>
  <si>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</si>
  <si>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</si>
  <si>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</si>
  <si>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</si>
  <si>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</si>
  <si>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</si>
  <si>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</si>
  <si>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</si>
  <si>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</si>
  <si>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</si>
  <si>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</si>
  <si>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</si>
  <si>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</si>
  <si>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</si>
  <si>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</si>
  <si>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</si>
  <si>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</si>
  <si>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</si>
  <si>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</si>
  <si>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</si>
  <si>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</si>
  <si>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</si>
  <si>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</si>
  <si>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</si>
  <si>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</si>
  <si>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</si>
  <si>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</si>
  <si>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</si>
  <si>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</si>
  <si>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</si>
  <si>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</si>
  <si>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</si>
  <si>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</si>
  <si>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</si>
  <si>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</si>
  <si>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</si>
  <si>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</si>
  <si>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</si>
  <si>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</si>
  <si>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</si>
  <si>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</si>
  <si>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</si>
  <si>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</si>
  <si>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</si>
  <si>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</si>
  <si>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</si>
  <si>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</si>
  <si>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</si>
  <si>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</si>
  <si>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</si>
  <si>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</si>
  <si>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</si>
  <si>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</si>
  <si>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</si>
  <si>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</si>
  <si>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</si>
  <si>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</si>
  <si>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</si>
  <si>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</si>
  <si>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</si>
  <si>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</si>
  <si>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</si>
  <si>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</si>
  <si>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</si>
  <si>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</si>
  <si>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</si>
  <si>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</si>
  <si>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</si>
  <si>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</si>
  <si>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</si>
  <si>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</si>
  <si>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</si>
  <si>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</si>
  <si>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</si>
  <si>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</si>
  <si>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</si>
  <si>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</si>
  <si>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</si>
  <si>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</si>
  <si>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</si>
  <si>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</si>
  <si>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</si>
  <si>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</si>
  <si>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</si>
  <si>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</si>
  <si>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</si>
  <si>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</si>
  <si>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</si>
  <si>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</si>
  <si>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</si>
  <si>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</si>
  <si>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</si>
  <si>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</si>
  <si>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</si>
  <si>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</si>
  <si>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</si>
  <si>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</si>
  <si>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</si>
  <si>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</si>
  <si>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</si>
  <si>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</si>
  <si>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</si>
  <si>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</si>
  <si>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</si>
  <si>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</si>
  <si>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</si>
  <si>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</si>
  <si>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</si>
  <si>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</si>
  <si>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</si>
  <si>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</si>
  <si>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</si>
  <si>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</si>
  <si>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</si>
  <si>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</si>
  <si>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</si>
  <si>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</si>
  <si>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</si>
  <si>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</si>
  <si>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</si>
  <si>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</si>
  <si>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</si>
  <si>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</si>
  <si>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</si>
  <si>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</si>
  <si>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</si>
  <si>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</si>
  <si>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</si>
  <si>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</si>
  <si>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</si>
  <si>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</si>
  <si>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</si>
  <si>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</si>
  <si>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</si>
  <si>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</si>
  <si>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</si>
  <si>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</si>
  <si>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</si>
  <si>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</si>
  <si>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</si>
  <si>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</si>
  <si>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</si>
  <si>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</si>
  <si>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</si>
  <si>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</si>
  <si>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</si>
  <si>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</si>
  <si>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</si>
  <si>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</si>
  <si>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</si>
  <si>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</si>
  <si>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</si>
  <si>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</si>
  <si>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</si>
  <si>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</si>
  <si>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</si>
  <si>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</si>
  <si>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</si>
  <si>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</si>
  <si>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</si>
  <si>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</si>
  <si>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</si>
  <si>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</si>
  <si>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</si>
  <si>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</si>
  <si>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</si>
  <si>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</si>
  <si>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</si>
  <si>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</si>
  <si>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</si>
  <si>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</si>
  <si>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</si>
  <si>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</si>
  <si>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</si>
  <si>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</si>
  <si>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</si>
  <si>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</si>
  <si>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</si>
  <si>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</si>
  <si>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</si>
  <si>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</si>
  <si>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</si>
  <si>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</si>
  <si>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</si>
  <si>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</si>
  <si>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</si>
  <si>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</si>
  <si>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</si>
  <si>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</si>
  <si>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</si>
  <si>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</si>
  <si>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</si>
  <si>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</si>
  <si>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</si>
  <si>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</si>
  <si>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</si>
  <si>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</si>
  <si>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</si>
  <si>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</si>
  <si>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</si>
  <si>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</si>
  <si>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</si>
  <si>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</si>
  <si>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</si>
  <si>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</si>
  <si>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</si>
  <si>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</si>
  <si>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</si>
  <si>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</si>
  <si>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</si>
  <si>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</si>
  <si>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</si>
  <si>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</si>
  <si>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</si>
  <si>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</si>
  <si>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</si>
  <si>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</si>
  <si>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</si>
  <si>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</si>
  <si>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</si>
  <si>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</si>
  <si>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</si>
  <si>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</si>
  <si>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</si>
  <si>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</si>
  <si>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</si>
  <si>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</si>
  <si>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</si>
  <si>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</si>
  <si>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</si>
  <si>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</si>
  <si>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</si>
  <si>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</si>
  <si>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</si>
  <si>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</si>
  <si>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</si>
  <si>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</si>
  <si>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</si>
  <si>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</si>
  <si>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</si>
  <si>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</si>
  <si>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</si>
  <si>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</si>
  <si>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</si>
  <si>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</si>
  <si>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</si>
  <si>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</si>
  <si>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</si>
  <si>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</si>
  <si>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</si>
  <si>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</si>
  <si>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</si>
  <si>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</si>
  <si>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</si>
  <si>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</si>
  <si>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</si>
  <si>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</si>
  <si>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</si>
  <si>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</si>
  <si>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</si>
  <si>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</si>
  <si>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</si>
  <si>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</si>
  <si>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</si>
  <si>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</si>
  <si>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</si>
  <si>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</si>
  <si>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</si>
  <si>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</si>
  <si>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</si>
  <si>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</si>
  <si>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</si>
  <si>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</si>
  <si>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</si>
  <si>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</si>
  <si>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</si>
  <si>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</si>
  <si>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</si>
  <si>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</si>
  <si>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</si>
  <si>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</si>
  <si>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</si>
  <si>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</si>
  <si>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</si>
  <si>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</si>
  <si>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</si>
  <si>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</si>
  <si>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</si>
  <si>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</si>
  <si>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</si>
  <si>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</si>
  <si>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</si>
  <si>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</si>
  <si>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</si>
  <si>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</si>
  <si>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</si>
  <si>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</si>
  <si>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</si>
  <si>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</si>
  <si>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</si>
  <si>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</si>
  <si>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</si>
  <si>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</si>
  <si>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</si>
  <si>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</si>
  <si>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</si>
  <si>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</si>
  <si>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</si>
  <si>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</si>
  <si>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</si>
  <si>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</si>
  <si>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</si>
  <si>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</si>
  <si>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</si>
  <si>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</si>
  <si>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</si>
  <si>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</si>
  <si>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</si>
  <si>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</si>
  <si>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</si>
  <si>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</si>
  <si>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</si>
  <si>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</si>
  <si>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</si>
  <si>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</si>
  <si>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</si>
  <si>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</si>
  <si>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</si>
  <si>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</si>
  <si>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</si>
  <si>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</si>
  <si>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</si>
  <si>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</si>
  <si>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</si>
  <si>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</si>
  <si>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</si>
  <si>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</si>
  <si>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</si>
  <si>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</si>
  <si>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</si>
  <si>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</si>
  <si>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</si>
  <si>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</si>
  <si>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</si>
  <si>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</si>
  <si>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</si>
  <si>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</si>
  <si>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</si>
  <si>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</si>
  <si>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</si>
  <si>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</si>
  <si>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</si>
  <si>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</si>
  <si>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</si>
  <si>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</si>
  <si>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</si>
  <si>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</si>
  <si>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</si>
  <si>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</si>
  <si>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</si>
  <si>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</si>
  <si>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</si>
  <si>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</si>
  <si>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</si>
  <si>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</si>
  <si>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</si>
  <si>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</si>
  <si>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</si>
  <si>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</si>
  <si>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</si>
  <si>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</si>
  <si>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</si>
  <si>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</si>
  <si>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</si>
  <si>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</si>
  <si>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</si>
  <si>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</si>
  <si>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</si>
  <si>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</si>
  <si>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</si>
  <si>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</si>
  <si>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</si>
  <si>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</si>
  <si>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</si>
  <si>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</si>
  <si>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</si>
  <si>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</si>
  <si>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</si>
  <si>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</si>
  <si>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</si>
  <si>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</si>
  <si>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</si>
  <si>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</si>
  <si>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</si>
  <si>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</si>
  <si>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</si>
  <si>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</si>
  <si>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</si>
  <si>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</si>
  <si>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</si>
  <si>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</si>
  <si>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</si>
  <si>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</si>
  <si>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</si>
  <si>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</si>
  <si>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</si>
  <si>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</si>
  <si>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</si>
  <si>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</si>
  <si>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</si>
  <si>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</si>
  <si>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</si>
  <si>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</si>
  <si>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</si>
  <si>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</si>
  <si>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</si>
  <si>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</si>
  <si>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</si>
  <si>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</si>
  <si>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</si>
  <si>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</si>
  <si>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</si>
  <si>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</si>
  <si>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</si>
  <si>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</si>
  <si>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</si>
  <si>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</si>
  <si>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</si>
  <si>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</si>
  <si>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</si>
  <si>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</si>
  <si>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</si>
  <si>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</si>
  <si>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</si>
  <si>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</si>
  <si>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</si>
  <si>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</si>
  <si>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</si>
  <si>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</si>
  <si>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</si>
  <si>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</si>
  <si>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</si>
  <si>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</si>
  <si>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</si>
  <si>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</si>
  <si>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</si>
  <si>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</si>
  <si>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</si>
  <si>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</si>
  <si>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</si>
  <si>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</si>
  <si>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</si>
  <si>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</si>
  <si>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</si>
  <si>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</si>
  <si>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</si>
  <si>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</si>
  <si>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</si>
  <si>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</si>
  <si>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</si>
  <si>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</si>
  <si>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</si>
  <si>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</si>
  <si>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</si>
  <si>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</si>
  <si>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</si>
  <si>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</si>
  <si>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</si>
  <si>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</si>
  <si>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</si>
  <si>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</si>
  <si>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</si>
  <si>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</si>
  <si>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</si>
  <si>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</si>
  <si>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</si>
  <si>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</si>
  <si>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</si>
  <si>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</si>
  <si>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</si>
  <si>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</si>
  <si>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</si>
  <si>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</si>
  <si>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</si>
  <si>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</si>
  <si>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</si>
  <si>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</si>
  <si>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</si>
  <si>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</si>
  <si>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</si>
  <si>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</si>
  <si>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</si>
  <si>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</si>
  <si>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</si>
  <si>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</si>
  <si>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</si>
  <si>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</si>
  <si>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</si>
  <si>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</si>
  <si>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</si>
  <si>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</si>
  <si>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</si>
  <si>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</si>
  <si>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</si>
  <si>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</si>
  <si>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</si>
  <si>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</si>
  <si>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</si>
  <si>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</si>
  <si>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</si>
  <si>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</si>
  <si>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</si>
  <si>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</si>
  <si>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</si>
  <si>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</si>
  <si>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</si>
  <si>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</si>
  <si>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</si>
  <si>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</si>
  <si>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</si>
  <si>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</si>
  <si>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</si>
  <si>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</si>
  <si>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</si>
  <si>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</si>
  <si>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</si>
  <si>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</si>
  <si>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</si>
  <si>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</si>
  <si>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</si>
  <si>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</si>
  <si>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</si>
  <si>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</si>
  <si>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</si>
  <si>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</si>
  <si>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</si>
  <si>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</si>
  <si>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</si>
  <si>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</si>
  <si>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</si>
  <si>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</si>
  <si>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</si>
  <si>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</si>
  <si>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</si>
  <si>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</si>
  <si>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</si>
  <si>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</si>
  <si>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</si>
  <si>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</si>
  <si>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</si>
  <si>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</si>
  <si>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</si>
  <si>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</si>
  <si>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</si>
  <si>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</si>
  <si>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</si>
  <si>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</si>
  <si>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</si>
  <si>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</si>
  <si>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</si>
  <si>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</si>
  <si>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</si>
  <si>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</si>
  <si>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</si>
  <si>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</si>
  <si>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</si>
  <si>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</si>
  <si>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</si>
  <si>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</si>
  <si>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</si>
  <si>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</si>
  <si>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</si>
  <si>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</si>
  <si>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</si>
  <si>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</si>
  <si>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</si>
  <si>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</si>
  <si>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</si>
  <si>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</si>
  <si>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</si>
  <si>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</si>
  <si>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</si>
  <si>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</si>
  <si>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</si>
  <si>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</si>
  <si>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</si>
  <si>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</si>
  <si>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</si>
  <si>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</si>
  <si>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</si>
  <si>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</si>
  <si>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</si>
  <si>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</si>
  <si>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</si>
  <si>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</si>
  <si>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</si>
  <si>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</si>
  <si>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</si>
  <si>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</si>
  <si>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</si>
  <si>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</si>
  <si>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</si>
  <si>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</si>
  <si>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</si>
  <si>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</si>
  <si>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</si>
  <si>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</si>
  <si>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</si>
  <si>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</si>
  <si>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</si>
  <si>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</si>
  <si>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</si>
  <si>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</si>
  <si>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</si>
  <si>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</si>
  <si>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</si>
  <si>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</si>
  <si>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</si>
  <si>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</si>
  <si>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</si>
  <si>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</si>
  <si>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</si>
  <si>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</si>
  <si>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</si>
  <si>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</si>
  <si>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</si>
  <si>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</si>
  <si>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</si>
  <si>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</si>
  <si>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</si>
  <si>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</si>
  <si>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</si>
  <si>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</si>
  <si>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</si>
  <si>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</si>
  <si>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</si>
  <si>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</si>
  <si>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</si>
  <si>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</si>
  <si>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</si>
  <si>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</si>
  <si>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</si>
  <si>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</si>
  <si>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</si>
  <si>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</si>
  <si>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</si>
  <si>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</si>
  <si>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</si>
  <si>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</si>
  <si>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</si>
  <si>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</si>
  <si>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</si>
  <si>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</si>
  <si>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</si>
  <si>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</si>
  <si>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</si>
  <si>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</si>
  <si>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</si>
  <si>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</si>
  <si>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</si>
  <si>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</si>
  <si>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</si>
  <si>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</si>
  <si>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</si>
  <si>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</si>
  <si>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</si>
  <si>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</si>
  <si>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</si>
  <si>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</si>
  <si>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</si>
  <si>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</si>
  <si>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</si>
  <si>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</si>
  <si>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</si>
  <si>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</si>
  <si>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</si>
  <si>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</si>
  <si>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</si>
  <si>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</si>
  <si>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</si>
  <si>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</si>
  <si>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</si>
  <si>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</si>
  <si>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</si>
  <si>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</si>
  <si>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</si>
  <si>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</si>
  <si>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</si>
  <si>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</si>
  <si>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</si>
  <si>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</si>
  <si>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</si>
  <si>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</si>
  <si>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</si>
  <si>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</si>
  <si>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</si>
  <si>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</si>
  <si>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</si>
  <si>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</si>
  <si>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</si>
  <si>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</si>
  <si>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</si>
  <si>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</si>
  <si>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</si>
  <si>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</si>
  <si>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</si>
  <si>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</si>
  <si>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</si>
  <si>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</si>
  <si>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</si>
  <si>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</si>
  <si>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</si>
  <si>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</si>
  <si>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</si>
  <si>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</si>
  <si>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</si>
  <si>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</si>
  <si>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</si>
  <si>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</si>
  <si>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</si>
  <si>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</si>
  <si>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</si>
  <si>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</si>
  <si>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</si>
  <si>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</si>
  <si>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</si>
  <si>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</si>
  <si>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</si>
  <si>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</si>
  <si>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</si>
  <si>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</si>
  <si>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</si>
  <si>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</si>
  <si>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</si>
  <si>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</si>
  <si>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</si>
  <si>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</si>
  <si>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</si>
  <si>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</si>
  <si>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</si>
  <si>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</si>
  <si>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</si>
  <si>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</si>
  <si>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</si>
  <si>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</si>
  <si>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</si>
  <si>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</si>
  <si>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</si>
  <si>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</si>
  <si>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</si>
  <si>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</si>
  <si>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</si>
  <si>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</si>
  <si>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</si>
  <si>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</si>
  <si>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</si>
  <si>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</si>
  <si>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</si>
  <si>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</si>
  <si>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</si>
  <si>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</si>
  <si>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</si>
  <si>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</si>
  <si>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</si>
  <si>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</si>
  <si>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</si>
  <si>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</si>
  <si>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</si>
  <si>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</si>
  <si>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</si>
  <si>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</si>
  <si>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</si>
  <si>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</si>
  <si>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</si>
  <si>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</si>
  <si>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</si>
  <si>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</si>
  <si>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</si>
  <si>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</si>
  <si>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</si>
  <si>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</si>
  <si>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</si>
  <si>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</si>
  <si>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</si>
  <si>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</si>
  <si>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</si>
  <si>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</si>
  <si>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</si>
  <si>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</si>
  <si>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</si>
  <si>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</si>
  <si>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</si>
  <si>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</si>
  <si>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</si>
  <si>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</si>
  <si>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</si>
  <si>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</si>
  <si>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</si>
  <si>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</si>
  <si>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</si>
  <si>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</si>
  <si>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</si>
  <si>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</si>
  <si>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</si>
  <si>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</si>
  <si>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</si>
  <si>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</si>
  <si>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</si>
  <si>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</si>
  <si>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</si>
  <si>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</si>
  <si>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</si>
  <si>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</si>
  <si>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</si>
  <si>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</si>
  <si>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</si>
  <si>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</si>
  <si>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</si>
  <si>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</si>
  <si>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</si>
  <si>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</si>
  <si>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</si>
  <si>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</si>
  <si>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</si>
  <si>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</si>
  <si>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</si>
  <si>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</si>
  <si>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</si>
  <si>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</si>
  <si>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</si>
  <si>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</si>
  <si>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</si>
  <si>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</si>
  <si>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</si>
  <si>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</si>
  <si>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</si>
  <si>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</si>
  <si>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</si>
  <si>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</si>
  <si>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</si>
  <si>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</si>
  <si>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</si>
  <si>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</si>
  <si>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</si>
  <si>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</si>
  <si>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</si>
  <si>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</si>
  <si>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</si>
  <si>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</si>
  <si>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</si>
  <si>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</si>
  <si>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</si>
  <si>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</si>
  <si>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</si>
  <si>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</si>
  <si>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</si>
  <si>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</si>
  <si>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</si>
  <si>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</si>
  <si>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</si>
  <si>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</si>
  <si>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</si>
  <si>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</si>
  <si>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</si>
  <si>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</si>
  <si>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</si>
  <si>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</si>
  <si>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</si>
  <si>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</si>
  <si>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</si>
  <si>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</si>
  <si>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</si>
  <si>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</si>
  <si>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</si>
  <si>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</si>
  <si>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</si>
  <si>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</si>
  <si>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</si>
  <si>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</si>
  <si>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</si>
  <si>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</si>
  <si>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</si>
  <si>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</si>
  <si>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</si>
  <si>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</si>
  <si>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</si>
  <si>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</si>
  <si>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</si>
  <si>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</si>
  <si>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</si>
  <si>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</si>
  <si>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</si>
  <si>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</si>
  <si>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</si>
  <si>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</si>
  <si>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</si>
  <si>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</si>
  <si>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</si>
  <si>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</si>
  <si>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</si>
  <si>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</si>
  <si>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</si>
  <si>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</si>
  <si>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</si>
  <si>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</si>
  <si>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</si>
  <si>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</si>
  <si>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</si>
  <si>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</si>
  <si>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</si>
  <si>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</si>
  <si>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</si>
  <si>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</si>
  <si>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</si>
  <si>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</si>
  <si>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</si>
  <si>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</si>
  <si>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</si>
  <si>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</si>
  <si>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</si>
  <si>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</si>
  <si>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</si>
  <si>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</si>
  <si>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</si>
  <si>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</si>
  <si>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</si>
  <si>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</si>
  <si>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</si>
  <si>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</si>
  <si>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</si>
  <si>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</si>
  <si>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</si>
  <si>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</si>
  <si>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</si>
  <si>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</si>
  <si>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</si>
  <si>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</si>
  <si>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</si>
  <si>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</si>
  <si>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</si>
  <si>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</si>
  <si>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</si>
  <si>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</si>
  <si>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</si>
  <si>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</si>
  <si>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</si>
  <si>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</si>
  <si>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</si>
  <si>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</si>
  <si>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</si>
  <si>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</si>
  <si>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</si>
  <si>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</si>
  <si>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</si>
  <si>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</si>
  <si>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</si>
  <si>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</si>
  <si>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</si>
  <si>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</si>
  <si>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</si>
  <si>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</si>
  <si>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</si>
  <si>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</si>
  <si>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</si>
  <si>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</si>
  <si>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</si>
  <si>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</si>
  <si>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</si>
  <si>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</si>
  <si>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</si>
  <si>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</si>
  <si>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</si>
  <si>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</si>
  <si>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</si>
  <si>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</si>
  <si>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</si>
  <si>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</si>
  <si>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</si>
  <si>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</si>
  <si>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</si>
  <si>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</si>
  <si>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</si>
  <si>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</si>
  <si>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</si>
  <si>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</si>
  <si>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</si>
  <si>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</si>
  <si>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</si>
  <si>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</si>
  <si>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</si>
  <si>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</si>
  <si>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</si>
  <si>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</si>
  <si>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</si>
  <si>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</si>
  <si>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</si>
  <si>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</si>
  <si>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</si>
  <si>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</si>
  <si>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</si>
  <si>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</si>
  <si>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</si>
  <si>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</si>
  <si>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</si>
  <si>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</si>
  <si>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</si>
  <si>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</si>
  <si>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</si>
  <si>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</si>
  <si>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</si>
  <si>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</si>
  <si>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</si>
  <si>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</si>
  <si>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</si>
  <si>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</si>
  <si>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</si>
  <si>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</si>
  <si>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</si>
  <si>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</si>
  <si>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</si>
  <si>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</si>
  <si>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</si>
  <si>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</si>
  <si>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</si>
  <si>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</si>
  <si>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</si>
  <si>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</si>
  <si>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</si>
  <si>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</si>
  <si>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</si>
  <si>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</si>
  <si>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</si>
  <si>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</si>
  <si>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</si>
  <si>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</si>
  <si>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</si>
  <si>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</si>
  <si>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</si>
  <si>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</si>
  <si>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</si>
  <si>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</si>
  <si>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</si>
  <si>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</si>
  <si>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</si>
  <si>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</si>
  <si>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</si>
  <si>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</si>
  <si>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</si>
  <si>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</si>
  <si>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</si>
  <si>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</si>
  <si>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</si>
  <si>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</si>
  <si>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</si>
  <si>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</si>
  <si>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</si>
  <si>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</si>
  <si>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</si>
  <si>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</si>
  <si>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</si>
  <si>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</si>
  <si>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</si>
  <si>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</si>
  <si>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</si>
  <si>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</si>
  <si>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</si>
  <si>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</si>
  <si>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</si>
  <si>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</si>
  <si>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</si>
  <si>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</si>
  <si>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</si>
  <si>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</si>
  <si>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</si>
  <si>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</si>
  <si>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</si>
  <si>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</si>
  <si>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</si>
  <si>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</si>
  <si>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</si>
  <si>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</si>
  <si>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</si>
  <si>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</si>
  <si>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</si>
  <si>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</si>
  <si>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</si>
  <si>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</si>
  <si>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</si>
  <si>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</si>
  <si>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</si>
  <si>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</si>
  <si>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</si>
  <si>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</si>
  <si>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</si>
  <si>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</si>
  <si>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</si>
  <si>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</si>
  <si>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</si>
  <si>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</si>
  <si>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</si>
  <si>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</si>
  <si>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</si>
  <si>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</si>
  <si>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</si>
  <si>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</si>
  <si>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</si>
  <si>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</si>
  <si>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</si>
  <si>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</si>
  <si>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</si>
  <si>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</si>
  <si>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</si>
  <si>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</si>
  <si>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</si>
  <si>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</si>
  <si>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</si>
  <si>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</si>
  <si>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</si>
  <si>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</si>
  <si>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</si>
  <si>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</si>
  <si>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</si>
  <si>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</si>
  <si>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</si>
  <si>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</si>
  <si>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</si>
  <si>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</si>
  <si>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</si>
  <si>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</si>
  <si>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</si>
  <si>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</si>
  <si>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</si>
  <si>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</si>
  <si>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</si>
  <si>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</si>
  <si>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</si>
  <si>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</si>
  <si>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</si>
  <si>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</si>
  <si>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</si>
  <si>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</si>
  <si>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</si>
  <si>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</si>
  <si>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</si>
  <si>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</si>
  <si>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</si>
  <si>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</si>
  <si>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</si>
  <si>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</si>
  <si>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</si>
  <si>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</si>
  <si>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</si>
  <si>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</si>
  <si>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</si>
  <si>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</si>
  <si>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</si>
  <si>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</si>
  <si>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</si>
  <si>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</si>
  <si>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</si>
  <si>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</si>
  <si>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</si>
  <si>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</si>
  <si>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</si>
  <si>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</si>
  <si>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</si>
  <si>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</si>
  <si>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</si>
  <si>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</si>
  <si>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</si>
  <si>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</si>
  <si>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</si>
  <si>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</si>
  <si>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</si>
  <si>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</si>
  <si>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</si>
  <si>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</si>
  <si>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</si>
  <si>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</si>
  <si>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</si>
  <si>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</si>
  <si>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</si>
  <si>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</si>
  <si>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</si>
  <si>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</si>
  <si>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</si>
  <si>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</si>
  <si>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</si>
  <si>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</si>
  <si>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</si>
  <si>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</si>
  <si>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</si>
  <si>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</si>
  <si>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</si>
  <si>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</si>
  <si>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</si>
  <si>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</si>
  <si>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</si>
  <si>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</si>
  <si>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</si>
  <si>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</si>
  <si>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</si>
  <si>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</si>
  <si>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</si>
  <si>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</si>
  <si>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</si>
  <si>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</si>
  <si>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</si>
  <si>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</si>
  <si>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</si>
  <si>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</si>
  <si>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</si>
  <si>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</si>
  <si>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</si>
  <si>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</si>
  <si>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</si>
  <si>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</si>
  <si>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</si>
  <si>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</si>
  <si>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</si>
  <si>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</si>
  <si>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</si>
  <si>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</si>
  <si>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</si>
  <si>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</si>
  <si>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</si>
  <si>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</si>
  <si>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</si>
  <si>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</si>
  <si>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</si>
  <si>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</si>
  <si>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</si>
  <si>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</si>
  <si>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</si>
  <si>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</si>
  <si>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</si>
  <si>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</si>
  <si>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</si>
  <si>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</si>
  <si>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</si>
  <si>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</si>
  <si>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</si>
  <si>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</si>
  <si>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</si>
  <si>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</si>
  <si>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</si>
  <si>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</si>
  <si>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</si>
  <si>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</si>
  <si>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</si>
  <si>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</si>
  <si>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</si>
  <si>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</si>
  <si>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</si>
  <si>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</si>
  <si>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</si>
  <si>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</si>
  <si>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</si>
  <si>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</si>
  <si>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</si>
  <si>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</si>
  <si>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</si>
  <si>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</si>
  <si>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</si>
  <si>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</si>
  <si>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</si>
  <si>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</si>
  <si>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</si>
  <si>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</si>
  <si>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</si>
  <si>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</si>
  <si>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</si>
  <si>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</si>
  <si>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</si>
  <si>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</si>
  <si>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</si>
  <si>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</si>
  <si>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</si>
  <si>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</si>
  <si>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</si>
  <si>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</si>
  <si>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</si>
  <si>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</si>
  <si>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</si>
  <si>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</si>
  <si>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</si>
  <si>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</si>
  <si>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</si>
  <si>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</si>
  <si>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</si>
  <si>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</si>
  <si>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</si>
  <si>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</si>
  <si>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</si>
  <si>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</si>
  <si>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</si>
  <si>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</si>
  <si>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</si>
  <si>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</si>
  <si>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</si>
  <si>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</si>
  <si>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</si>
  <si>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</si>
  <si>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</si>
  <si>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</si>
  <si>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</si>
  <si>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</si>
  <si>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</si>
  <si>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</si>
  <si>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</si>
  <si>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</si>
  <si>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</si>
  <si>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</si>
  <si>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</si>
  <si>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</si>
  <si>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</si>
  <si>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</si>
  <si>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</si>
  <si>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</si>
  <si>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</si>
  <si>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</si>
  <si>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</si>
  <si>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</si>
  <si>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</si>
  <si>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</si>
  <si>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</si>
  <si>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</si>
  <si>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</si>
  <si>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</si>
  <si>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</si>
  <si>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</si>
  <si>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</si>
  <si>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</si>
  <si>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</si>
  <si>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</si>
  <si>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</si>
  <si>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</si>
  <si>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</si>
  <si>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</si>
  <si>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</si>
  <si>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</si>
  <si>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</si>
  <si>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</si>
  <si>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</si>
  <si>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</si>
  <si>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</si>
  <si>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</si>
  <si>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</si>
  <si>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</si>
  <si>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</si>
  <si>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</si>
  <si>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</si>
  <si>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</si>
  <si>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</si>
  <si>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</si>
  <si>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</si>
  <si>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</si>
  <si>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</si>
  <si>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</si>
  <si>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</si>
  <si>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</si>
  <si>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</si>
  <si>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</si>
  <si>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</si>
  <si>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</si>
  <si>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</si>
  <si>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</si>
  <si>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</si>
  <si>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</si>
  <si>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</si>
  <si>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</si>
  <si>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</si>
  <si>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</si>
  <si>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</si>
  <si>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</si>
  <si>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</si>
  <si>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</si>
  <si>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</si>
  <si>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</si>
  <si>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</si>
  <si>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</si>
  <si>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</si>
  <si>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</si>
  <si>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</si>
  <si>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</si>
  <si>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</si>
  <si>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</si>
  <si>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</si>
  <si>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</si>
  <si>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</si>
  <si>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</si>
  <si>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</si>
  <si>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</si>
  <si>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</si>
  <si>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</si>
  <si>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</si>
  <si>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</si>
  <si>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</si>
  <si>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</si>
  <si>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</si>
  <si>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</si>
  <si>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</si>
  <si>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</si>
  <si>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</si>
  <si>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</si>
  <si>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</si>
  <si>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</si>
  <si>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</si>
  <si>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</si>
  <si>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</si>
  <si>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</si>
  <si>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</si>
  <si>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</si>
  <si>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</si>
  <si>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</si>
  <si>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</si>
  <si>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</si>
  <si>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</si>
  <si>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</si>
  <si>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</si>
  <si>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</si>
  <si>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</si>
  <si>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</si>
  <si>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</si>
  <si>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</si>
  <si>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</si>
  <si>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</si>
  <si>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</si>
  <si>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</si>
  <si>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</si>
  <si>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</si>
  <si>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</si>
  <si>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</si>
  <si>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</si>
  <si>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</si>
  <si>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</si>
  <si>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</si>
  <si>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</si>
  <si>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</si>
  <si>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</si>
  <si>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</si>
  <si>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</si>
  <si>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</si>
  <si>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</si>
  <si>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</si>
  <si>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</si>
  <si>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</si>
  <si>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</si>
  <si>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</si>
  <si>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</si>
  <si>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</si>
  <si>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</si>
  <si>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</si>
  <si>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</si>
  <si>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</si>
  <si>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</si>
  <si>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</si>
  <si>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</si>
  <si>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</si>
  <si>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</si>
  <si>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</si>
  <si>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</si>
  <si>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</si>
  <si>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</si>
  <si>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</si>
  <si>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</si>
  <si>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</si>
  <si>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</si>
  <si>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</si>
  <si>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</si>
  <si>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</si>
  <si>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</si>
  <si>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</si>
  <si>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</si>
  <si>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</si>
  <si>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</si>
  <si>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</si>
  <si>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</si>
  <si>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</si>
  <si>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</si>
  <si>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</si>
  <si>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</si>
  <si>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</si>
  <si>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</si>
  <si>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</si>
  <si>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</si>
  <si>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</si>
  <si>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</si>
  <si>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</si>
  <si>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</si>
  <si>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</si>
  <si>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</si>
  <si>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</si>
  <si>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</si>
  <si>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</si>
  <si>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</si>
  <si>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</si>
  <si>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</si>
  <si>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</si>
  <si>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</si>
  <si>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</si>
  <si>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</si>
  <si>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</si>
  <si>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</si>
  <si>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</si>
  <si>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</si>
  <si>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</si>
  <si>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</si>
  <si>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</si>
  <si>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</si>
  <si>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</si>
  <si>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</si>
  <si>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</si>
  <si>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</si>
  <si>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</si>
  <si>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</si>
  <si>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</si>
  <si>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</si>
  <si>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</si>
  <si>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</si>
  <si>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</si>
  <si>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</si>
  <si>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</si>
  <si>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</si>
  <si>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</si>
  <si>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</si>
  <si>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</si>
  <si>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</si>
  <si>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</si>
  <si>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</si>
  <si>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</si>
  <si>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</si>
  <si>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</si>
  <si>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</si>
  <si>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</si>
  <si>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</si>
  <si>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</si>
  <si>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</si>
  <si>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</si>
  <si>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</si>
  <si>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</si>
  <si>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</si>
  <si>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</si>
  <si>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</si>
  <si>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</si>
  <si>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</si>
  <si>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</si>
  <si>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</si>
  <si>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</si>
  <si>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</si>
  <si>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</si>
  <si>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</si>
  <si>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</si>
  <si>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</si>
  <si>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</si>
  <si>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</si>
  <si>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</si>
  <si>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</si>
  <si>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</si>
  <si>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</si>
  <si>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</si>
  <si>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</si>
  <si>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</si>
  <si>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</si>
  <si>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</si>
  <si>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</si>
  <si>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</si>
  <si>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</si>
  <si>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</si>
  <si>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</si>
  <si>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</si>
  <si>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</si>
  <si>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</si>
  <si>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</si>
  <si>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</si>
  <si>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</si>
  <si>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</si>
  <si>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</si>
  <si>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</si>
  <si>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</si>
  <si>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</si>
  <si>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</si>
  <si>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</si>
  <si>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</si>
  <si>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</si>
  <si>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</si>
  <si>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</si>
  <si>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</si>
  <si>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</si>
  <si>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</si>
  <si>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</si>
  <si>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</si>
  <si>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</si>
  <si>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</si>
  <si>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</si>
  <si>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</si>
  <si>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</si>
  <si>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</si>
  <si>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</si>
  <si>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</si>
  <si>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</si>
  <si>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</si>
  <si>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</si>
  <si>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</si>
  <si>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</si>
  <si>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</si>
  <si>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</si>
  <si>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</si>
  <si>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</si>
  <si>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</si>
  <si>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</si>
  <si>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</si>
  <si>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</si>
  <si>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</si>
  <si>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</si>
  <si>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</si>
  <si>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</si>
  <si>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</si>
  <si>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</si>
  <si>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</si>
  <si>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</si>
  <si>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</si>
  <si>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</si>
  <si>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</si>
  <si>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</si>
  <si>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</si>
  <si>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</si>
  <si>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</si>
  <si>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</si>
  <si>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</si>
  <si>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</si>
  <si>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</si>
  <si>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</si>
  <si>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</si>
  <si>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</si>
  <si>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</si>
  <si>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</si>
  <si>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</si>
  <si>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</si>
  <si>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</si>
  <si>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</si>
  <si>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</si>
  <si>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</si>
  <si>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</si>
  <si>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</si>
  <si>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</si>
  <si>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</si>
  <si>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</si>
  <si>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</si>
  <si>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</si>
  <si>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</si>
  <si>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</si>
  <si>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</si>
  <si>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</si>
  <si>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</si>
  <si>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</si>
  <si>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</si>
  <si>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</si>
  <si>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</si>
  <si>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</si>
  <si>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</si>
  <si>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</si>
  <si>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</si>
  <si>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</si>
  <si>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</si>
  <si>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</si>
  <si>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</si>
  <si>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</si>
  <si>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</si>
  <si>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</si>
  <si>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</si>
  <si>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</si>
  <si>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</si>
  <si>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</si>
  <si>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</si>
  <si>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</si>
  <si>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</si>
  <si>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</si>
  <si>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</si>
  <si>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</si>
  <si>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</si>
  <si>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</si>
  <si>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</si>
  <si>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</si>
  <si>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</si>
  <si>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</si>
  <si>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</si>
  <si>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</si>
  <si>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</si>
  <si>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</si>
  <si>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</si>
  <si>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</si>
  <si>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</si>
  <si>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</si>
  <si>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</si>
  <si>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</si>
  <si>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</si>
  <si>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</si>
  <si>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</si>
  <si>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</si>
  <si>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</si>
  <si>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</si>
  <si>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</si>
  <si>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</si>
  <si>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</si>
  <si>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</si>
  <si>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</si>
  <si>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</si>
  <si>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</si>
  <si>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</si>
  <si>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</si>
  <si>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</si>
  <si>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</si>
  <si>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</si>
  <si>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</si>
  <si>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</si>
  <si>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</si>
  <si>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</si>
  <si>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</si>
  <si>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</si>
  <si>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</si>
  <si>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</si>
  <si>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</si>
  <si>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</si>
  <si>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</si>
  <si>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</si>
  <si>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</si>
  <si>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</si>
  <si>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</si>
  <si>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</si>
  <si>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</si>
  <si>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</si>
  <si>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</si>
  <si>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</si>
  <si>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</si>
  <si>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</si>
  <si>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</si>
  <si>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</si>
  <si>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</si>
  <si>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</si>
  <si>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</si>
  <si>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</si>
  <si>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</si>
  <si>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</si>
  <si>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</si>
  <si>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</si>
  <si>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</si>
  <si>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</si>
  <si>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</si>
  <si>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</si>
  <si>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</si>
  <si>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</si>
  <si>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</si>
  <si>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</si>
  <si>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</si>
  <si>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</si>
  <si>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</si>
  <si>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</si>
  <si>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</si>
  <si>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</si>
  <si>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</si>
  <si>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</si>
  <si>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</si>
  <si>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</si>
  <si>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</si>
  <si>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</si>
  <si>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</si>
  <si>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</si>
  <si>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</si>
  <si>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</si>
  <si>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</si>
  <si>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</si>
  <si>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</si>
  <si>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</si>
  <si>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</si>
  <si>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</si>
  <si>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</si>
  <si>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</si>
  <si>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</si>
  <si>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</si>
  <si>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</si>
  <si>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</si>
  <si>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</si>
  <si>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</si>
  <si>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</si>
  <si>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</si>
  <si>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</si>
  <si>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</si>
  <si>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</si>
  <si>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</si>
  <si>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</si>
  <si>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</si>
  <si>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</si>
  <si>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</si>
  <si>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</si>
  <si>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</si>
  <si>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</si>
  <si>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</si>
  <si>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</si>
  <si>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</si>
  <si>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</si>
  <si>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</si>
  <si>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</si>
  <si>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</si>
  <si>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</si>
  <si>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</si>
  <si>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</si>
  <si>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</si>
  <si>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</si>
  <si>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</si>
  <si>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</si>
  <si>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</si>
  <si>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</si>
  <si>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</si>
  <si>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</si>
  <si>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</si>
  <si>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</si>
  <si>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</si>
  <si>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</si>
  <si>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</si>
  <si>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</si>
  <si>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</si>
  <si>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</si>
  <si>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</si>
  <si>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</si>
  <si>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</si>
  <si>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</si>
  <si>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</si>
  <si>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</si>
  <si>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</si>
  <si>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</si>
  <si>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</si>
  <si>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</si>
  <si>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</si>
  <si>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</si>
  <si>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</si>
  <si>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</si>
  <si>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</si>
  <si>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</si>
  <si>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</si>
  <si>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</si>
  <si>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</si>
  <si>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</si>
  <si>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</si>
  <si>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</si>
  <si>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</si>
  <si>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</si>
  <si>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</si>
  <si>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</si>
  <si>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</si>
  <si>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</si>
  <si>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</si>
  <si>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</si>
  <si>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</si>
  <si>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</si>
  <si>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</si>
  <si>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</si>
  <si>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</si>
  <si>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</si>
  <si>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</si>
  <si>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</si>
  <si>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</si>
  <si>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</si>
  <si>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</si>
  <si>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</si>
  <si>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</si>
  <si>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</si>
  <si>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</si>
  <si>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</si>
  <si>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</si>
  <si>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</si>
  <si>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</si>
  <si>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</si>
  <si>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</si>
  <si>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</si>
  <si>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</si>
  <si>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</si>
  <si>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</si>
  <si>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</si>
  <si>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</si>
  <si>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</si>
  <si>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</si>
  <si>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</si>
  <si>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</si>
  <si>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</si>
  <si>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</si>
  <si>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</si>
  <si>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</si>
  <si>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</si>
  <si>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</si>
  <si>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</si>
  <si>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</si>
  <si>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</si>
  <si>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</si>
  <si>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</si>
  <si>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</si>
  <si>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</si>
  <si>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</si>
  <si>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</si>
  <si>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</si>
  <si>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</si>
  <si>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</si>
  <si>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</si>
  <si>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</si>
  <si>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</si>
  <si>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</si>
  <si>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</si>
  <si>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</si>
  <si>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</si>
  <si>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</si>
  <si>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</si>
  <si>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</si>
  <si>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</si>
  <si>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</si>
  <si>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</si>
  <si>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</si>
  <si>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</si>
  <si>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</si>
  <si>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</si>
  <si>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</si>
  <si>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</si>
  <si>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</si>
  <si>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</si>
  <si>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</si>
  <si>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</si>
  <si>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</si>
  <si>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</si>
  <si>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</si>
  <si>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</si>
  <si>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</si>
  <si>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</si>
  <si>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</si>
  <si>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</si>
  <si>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</si>
  <si>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</si>
  <si>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</si>
  <si>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</si>
  <si>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</si>
  <si>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</si>
  <si>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</si>
  <si>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</si>
  <si>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</si>
  <si>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</si>
  <si>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</si>
  <si>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</si>
  <si>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</si>
  <si>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</si>
  <si>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</si>
  <si>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</si>
  <si>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</si>
  <si>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</si>
  <si>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</si>
  <si>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</si>
  <si>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</si>
  <si>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</si>
  <si>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</si>
  <si>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</si>
  <si>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</si>
  <si>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</si>
  <si>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</si>
  <si>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</si>
  <si>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</si>
  <si>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</si>
  <si>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</si>
  <si>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</si>
  <si>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</si>
  <si>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</si>
  <si>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</si>
  <si>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</si>
  <si>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</si>
  <si>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</si>
  <si>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</si>
  <si>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</si>
  <si>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</si>
  <si>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</si>
  <si>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</si>
  <si>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</si>
  <si>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</si>
  <si>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</si>
  <si>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</si>
  <si>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</si>
  <si>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</si>
  <si>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</si>
  <si>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</si>
  <si>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</si>
  <si>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</si>
  <si>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</si>
  <si>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</si>
  <si>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</si>
  <si>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</si>
  <si>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</si>
  <si>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</si>
  <si>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</si>
  <si>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</si>
  <si>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</si>
  <si>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</si>
  <si>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</si>
  <si>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</si>
  <si>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</si>
  <si>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</si>
  <si>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</si>
  <si>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</si>
  <si>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</si>
  <si>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</si>
  <si>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</si>
  <si>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</si>
  <si>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</si>
  <si>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</si>
  <si>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</si>
  <si>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</si>
  <si>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</si>
  <si>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</si>
  <si>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</si>
  <si>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</si>
  <si>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</si>
  <si>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</si>
  <si>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</si>
  <si>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</si>
  <si>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</si>
  <si>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</si>
  <si>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</si>
  <si>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</si>
  <si>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</si>
  <si>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</si>
  <si>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</si>
  <si>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</si>
  <si>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</si>
  <si>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</si>
  <si>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</si>
  <si>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</si>
  <si>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</si>
  <si>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</si>
  <si>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</si>
  <si>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</si>
  <si>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</si>
  <si>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</si>
  <si>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</si>
  <si>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</si>
  <si>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</si>
  <si>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</si>
  <si>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</si>
  <si>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</si>
  <si>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</si>
  <si>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</si>
  <si>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</si>
  <si>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</si>
  <si>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</si>
  <si>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</si>
  <si>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</si>
  <si>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</si>
  <si>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</si>
  <si>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</si>
  <si>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</si>
  <si>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</si>
  <si>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</si>
  <si>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</si>
  <si>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</si>
  <si>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</si>
  <si>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</si>
  <si>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</si>
  <si>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</si>
  <si>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</si>
  <si>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</si>
  <si>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</si>
  <si>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</si>
  <si>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</si>
  <si>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</si>
  <si>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</si>
  <si>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</si>
  <si>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</si>
  <si>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</si>
  <si>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</si>
  <si>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</si>
  <si>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</si>
  <si>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</si>
  <si>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</si>
  <si>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</si>
  <si>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</si>
  <si>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</si>
  <si>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</si>
  <si>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</si>
  <si>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</si>
  <si>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</si>
  <si>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</si>
  <si>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</si>
  <si>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</si>
  <si>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</si>
  <si>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</si>
  <si>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</si>
  <si>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</si>
  <si>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</si>
  <si>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</si>
  <si>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</si>
  <si>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</si>
  <si>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</si>
  <si>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</si>
  <si>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</si>
  <si>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</si>
  <si>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</si>
  <si>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</si>
  <si>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</si>
  <si>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</si>
  <si>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</si>
  <si>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</si>
  <si>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</si>
  <si>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</si>
  <si>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</si>
  <si>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</si>
  <si>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</si>
  <si>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</si>
  <si>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</si>
  <si>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</si>
  <si>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</si>
  <si>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</si>
  <si>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</si>
  <si>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</si>
  <si>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</si>
  <si>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</si>
  <si>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</si>
  <si>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</si>
  <si>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</si>
  <si>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</si>
  <si>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</si>
  <si>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</si>
  <si>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</si>
  <si>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</si>
  <si>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</si>
  <si>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</si>
  <si>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</si>
  <si>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</si>
  <si>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</si>
  <si>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</si>
  <si>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</si>
  <si>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</si>
  <si>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</si>
  <si>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</si>
  <si>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</si>
  <si>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</si>
  <si>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</si>
  <si>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</si>
  <si>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</si>
  <si>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</si>
  <si>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</si>
  <si>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</si>
  <si>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</si>
  <si>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</si>
  <si>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</si>
  <si>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</si>
  <si>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</si>
  <si>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</si>
  <si>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</si>
  <si>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</si>
  <si>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</si>
  <si>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</si>
  <si>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</si>
  <si>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</si>
  <si>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</si>
  <si>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</si>
  <si>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</si>
  <si>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</si>
  <si>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</si>
  <si>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</si>
  <si>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</si>
  <si>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</si>
  <si>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</si>
  <si>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</si>
  <si>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</si>
  <si>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</si>
  <si>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</si>
  <si>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</si>
  <si>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</si>
  <si>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</si>
  <si>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</si>
  <si>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</si>
  <si>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</si>
  <si>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</si>
  <si>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</si>
  <si>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</si>
  <si>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</si>
  <si>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</si>
  <si>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</si>
  <si>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</si>
  <si>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</si>
  <si>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</si>
  <si>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</si>
  <si>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</si>
  <si>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</si>
  <si>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</si>
  <si>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</si>
  <si>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</si>
  <si>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</si>
  <si>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</si>
  <si>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</si>
  <si>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</si>
  <si>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</si>
  <si>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</si>
  <si>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</si>
  <si>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</si>
  <si>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</si>
  <si>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</si>
  <si>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</si>
  <si>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</si>
  <si>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</si>
  <si>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</si>
  <si>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</si>
  <si>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</si>
  <si>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</si>
  <si>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</si>
  <si>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</si>
  <si>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</si>
  <si>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</si>
  <si>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</si>
  <si>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</si>
  <si>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</si>
  <si>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</si>
  <si>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</si>
  <si>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</si>
  <si>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</si>
  <si>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</si>
  <si>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</si>
  <si>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</si>
  <si>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</si>
  <si>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</si>
  <si>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</si>
  <si>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</si>
  <si>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</si>
  <si>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</si>
  <si>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</si>
  <si>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</si>
  <si>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</si>
  <si>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</si>
  <si>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</si>
  <si>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</si>
  <si>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</si>
  <si>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</si>
  <si>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</si>
  <si>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</si>
  <si>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</si>
  <si>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</si>
  <si>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</si>
  <si>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</si>
  <si>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</si>
  <si>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</si>
  <si>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</si>
  <si>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</si>
  <si>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</si>
  <si>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</si>
  <si>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</si>
  <si>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</si>
  <si>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</si>
  <si>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</si>
  <si>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</si>
  <si>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</si>
  <si>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</si>
  <si>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</si>
  <si>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</si>
  <si>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</si>
  <si>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</si>
  <si>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</si>
  <si>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</si>
  <si>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</si>
  <si>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</si>
  <si>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</si>
  <si>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</si>
  <si>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</si>
  <si>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</si>
  <si>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</si>
  <si>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</si>
  <si>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</si>
  <si>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</si>
  <si>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</si>
  <si>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</si>
  <si>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</si>
  <si>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</si>
  <si>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</si>
  <si>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</si>
  <si>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</si>
  <si>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</si>
  <si>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</si>
  <si>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</si>
  <si>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</si>
  <si>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</si>
  <si>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</si>
  <si>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</si>
  <si>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</si>
  <si>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</si>
  <si>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</si>
  <si>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</si>
  <si>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</si>
  <si>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</si>
  <si>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</si>
  <si>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</si>
  <si>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</si>
  <si>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</si>
  <si>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</si>
  <si>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</si>
  <si>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</si>
  <si>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</si>
  <si>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</si>
  <si>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</si>
  <si>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</si>
  <si>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</si>
  <si>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</si>
  <si>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</si>
  <si>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</si>
  <si>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</si>
  <si>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</si>
  <si>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</si>
  <si>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</si>
  <si>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</si>
  <si>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</si>
  <si>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</si>
  <si>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</si>
  <si>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</si>
  <si>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</si>
  <si>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</si>
  <si>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</si>
  <si>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</si>
  <si>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</si>
  <si>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</si>
  <si>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</si>
  <si>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</si>
  <si>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</si>
  <si>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</si>
  <si>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</si>
  <si>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</si>
  <si>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</si>
  <si>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</si>
  <si>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</si>
  <si>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</si>
  <si>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</si>
  <si>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</si>
  <si>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</si>
  <si>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</si>
  <si>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</si>
  <si>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</si>
  <si>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</si>
  <si>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</si>
  <si>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</si>
  <si>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</si>
  <si>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</si>
  <si>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</si>
  <si>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</si>
  <si>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</si>
  <si>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</si>
  <si>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</si>
  <si>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</si>
  <si>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</si>
  <si>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</si>
  <si>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</si>
  <si>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</si>
  <si>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</si>
  <si>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</si>
  <si>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</si>
  <si>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</si>
  <si>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</si>
  <si>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</si>
  <si>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</si>
  <si>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</si>
  <si>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</si>
  <si>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</si>
  <si>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</si>
  <si>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</si>
  <si>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</si>
  <si>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</si>
  <si>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</si>
  <si>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</si>
  <si>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</si>
  <si>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</si>
  <si>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</si>
  <si>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</si>
  <si>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</si>
  <si>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</si>
  <si>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</si>
  <si>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</si>
  <si>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</si>
  <si>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</si>
  <si>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</si>
  <si>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</si>
  <si>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</si>
  <si>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</si>
  <si>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</si>
  <si>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</si>
  <si>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</si>
  <si>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</si>
  <si>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</si>
  <si>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</si>
  <si>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</si>
  <si>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</si>
  <si>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</si>
  <si>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</si>
  <si>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</si>
  <si>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</si>
  <si>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</si>
  <si>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</si>
  <si>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</si>
  <si>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</si>
  <si>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</si>
  <si>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</si>
  <si>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</si>
  <si>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</si>
  <si>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</si>
  <si>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</si>
  <si>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</si>
  <si>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</si>
  <si>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</si>
  <si>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</si>
  <si>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</si>
  <si>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</si>
  <si>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</si>
  <si>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</si>
  <si>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</si>
  <si>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</si>
  <si>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</si>
  <si>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</si>
  <si>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</si>
  <si>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</si>
  <si>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</si>
  <si>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</si>
  <si>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</si>
  <si>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</si>
  <si>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</si>
  <si>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</si>
  <si>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</si>
  <si>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</si>
  <si>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</si>
  <si>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</si>
  <si>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</si>
  <si>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</si>
  <si>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</si>
  <si>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</si>
  <si>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</si>
  <si>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</si>
  <si>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</si>
  <si>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</si>
  <si>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</si>
  <si>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</si>
  <si>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</si>
  <si>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</si>
  <si>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</si>
  <si>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</si>
  <si>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</si>
  <si>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</si>
  <si>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</si>
  <si>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</si>
  <si>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</si>
  <si>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</si>
  <si>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</si>
  <si>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</si>
  <si>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</si>
  <si>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</si>
  <si>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</si>
  <si>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</si>
  <si>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</si>
  <si>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</si>
  <si>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</si>
  <si>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</si>
  <si>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</si>
  <si>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</si>
  <si>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</si>
  <si>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</si>
  <si>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</si>
  <si>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</si>
  <si>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</si>
  <si>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</si>
  <si>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</si>
  <si>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</si>
  <si>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</si>
  <si>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</si>
  <si>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</si>
  <si>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</si>
  <si>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</si>
  <si>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</si>
  <si>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</si>
  <si>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</si>
  <si>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</si>
  <si>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</si>
  <si>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</si>
  <si>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</si>
  <si>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</si>
  <si>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</si>
  <si>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</si>
  <si>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</si>
  <si>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</si>
  <si>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</si>
  <si>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</si>
  <si>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</si>
  <si>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</si>
  <si>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</si>
  <si>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</si>
  <si>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</si>
  <si>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</si>
  <si>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</si>
  <si>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</si>
  <si>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</si>
  <si>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</si>
  <si>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</si>
  <si>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</si>
  <si>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</si>
  <si>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</si>
  <si>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</si>
  <si>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</si>
  <si>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</si>
  <si>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</si>
  <si>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</si>
  <si>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</si>
  <si>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</si>
  <si>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</si>
  <si>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</si>
  <si>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</si>
  <si>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</si>
  <si>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</si>
  <si>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</si>
  <si>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</si>
  <si>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</si>
  <si>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</si>
  <si>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</si>
  <si>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</si>
  <si>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</si>
  <si>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</si>
  <si>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</si>
  <si>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</si>
  <si>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</si>
  <si>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</si>
  <si>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</si>
  <si>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</si>
  <si>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</si>
  <si>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</si>
  <si>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</si>
  <si>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</si>
  <si>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</si>
  <si>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</si>
  <si>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</si>
  <si>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</si>
  <si>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</si>
  <si>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</si>
  <si>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</si>
  <si>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</si>
  <si>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</si>
  <si>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</si>
  <si>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</si>
  <si>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</si>
  <si>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</si>
  <si>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</si>
  <si>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</si>
  <si>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</si>
  <si>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</si>
  <si>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</si>
  <si>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</si>
  <si>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</si>
  <si>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</si>
  <si>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</si>
  <si>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</si>
  <si>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</si>
  <si>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</si>
  <si>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</si>
  <si>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</si>
  <si>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</si>
  <si>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</si>
  <si>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</si>
  <si>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</si>
  <si>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</si>
  <si>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</si>
  <si>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</si>
  <si>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</si>
  <si>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</si>
  <si>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</si>
  <si>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</si>
  <si>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</si>
  <si>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</si>
  <si>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</si>
  <si>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</si>
  <si>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</si>
  <si>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</si>
  <si>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</si>
  <si>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</si>
  <si>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</si>
  <si>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</si>
  <si>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</si>
  <si>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</si>
  <si>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</si>
  <si>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</si>
  <si>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</si>
  <si>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</si>
  <si>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</si>
  <si>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</si>
  <si>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</si>
  <si>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</si>
  <si>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</si>
  <si>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</si>
  <si>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</si>
  <si>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</si>
  <si>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</si>
  <si>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</si>
  <si>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</si>
  <si>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</si>
  <si>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</si>
  <si>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</si>
  <si>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</si>
  <si>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</si>
  <si>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</si>
  <si>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</si>
  <si>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</si>
  <si>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</si>
  <si>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</si>
  <si>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</si>
  <si>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</si>
  <si>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</si>
  <si>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</si>
  <si>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</si>
  <si>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</si>
  <si>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</si>
  <si>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</si>
  <si>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</si>
  <si>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</si>
  <si>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</si>
  <si>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</si>
  <si>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</si>
  <si>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</si>
  <si>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</si>
  <si>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</si>
  <si>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</si>
  <si>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</si>
  <si>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</si>
  <si>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</si>
  <si>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</si>
  <si>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</si>
  <si>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</si>
  <si>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</si>
  <si>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</si>
  <si>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</si>
  <si>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</si>
  <si>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</si>
  <si>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</si>
  <si>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</si>
  <si>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</si>
  <si>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</si>
  <si>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</si>
  <si>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</si>
  <si>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</si>
  <si>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</si>
  <si>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</si>
  <si>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</si>
  <si>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</si>
  <si>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</si>
  <si>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</si>
  <si>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</si>
  <si>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</si>
  <si>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</si>
  <si>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</si>
  <si>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</si>
  <si>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</si>
  <si>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</si>
  <si>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</si>
  <si>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</si>
  <si>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</si>
  <si>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</si>
  <si>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</si>
  <si>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</si>
  <si>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</si>
  <si>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</si>
  <si>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</si>
  <si>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</si>
  <si>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</si>
  <si>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</si>
  <si>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</si>
  <si>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</si>
  <si>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</si>
  <si>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</si>
  <si>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</si>
  <si>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</si>
  <si>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</si>
  <si>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</si>
  <si>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</si>
  <si>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</si>
  <si>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</si>
  <si>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</si>
  <si>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</si>
  <si>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</si>
  <si>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</si>
  <si>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</si>
  <si>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</si>
  <si>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</si>
  <si>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</si>
  <si>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</si>
  <si>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</si>
  <si>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</si>
  <si>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</si>
  <si>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</si>
  <si>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</si>
  <si>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</si>
  <si>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</si>
  <si>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</si>
  <si>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</si>
  <si>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</si>
  <si>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</si>
  <si>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</si>
  <si>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</si>
  <si>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</si>
  <si>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</si>
  <si>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</si>
  <si>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</si>
  <si>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</si>
  <si>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</si>
  <si>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</si>
  <si>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</si>
  <si>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</si>
  <si>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</si>
  <si>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</si>
  <si>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</si>
  <si>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</si>
  <si>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</si>
  <si>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</si>
  <si>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</si>
  <si>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</si>
  <si>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</si>
  <si>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</si>
  <si>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</si>
  <si>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</si>
  <si>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</si>
  <si>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</si>
  <si>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</si>
  <si>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</si>
  <si>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</si>
  <si>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</si>
  <si>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</si>
  <si>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</si>
  <si>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</si>
  <si>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</si>
  <si>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</si>
  <si>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</si>
  <si>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</si>
  <si>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</si>
  <si>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</si>
  <si>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</si>
  <si>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</si>
  <si>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</si>
  <si>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</si>
  <si>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</si>
  <si>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</si>
  <si>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</si>
  <si>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</si>
  <si>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</si>
  <si>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</si>
  <si>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</si>
  <si>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</si>
  <si>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</si>
  <si>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</si>
  <si>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</si>
  <si>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</si>
  <si>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</si>
  <si>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</si>
  <si>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</si>
  <si>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</si>
  <si>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</si>
  <si>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</si>
  <si>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</si>
  <si>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</si>
  <si>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</si>
  <si>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</si>
  <si>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</si>
  <si>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</si>
  <si>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</si>
  <si>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</si>
  <si>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</si>
  <si>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</si>
  <si>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</si>
  <si>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</si>
  <si>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</si>
  <si>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</si>
  <si>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</si>
  <si>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</si>
  <si>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</si>
  <si>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</si>
  <si>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</si>
  <si>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</si>
  <si>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</si>
  <si>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</si>
  <si>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</si>
  <si>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</si>
  <si>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</si>
  <si>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</si>
  <si>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</si>
  <si>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</si>
  <si>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</si>
  <si>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</si>
  <si>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</si>
  <si>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</si>
  <si>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</si>
  <si>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</si>
  <si>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</si>
  <si>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</si>
  <si>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</si>
  <si>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</si>
  <si>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</si>
  <si>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</si>
  <si>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</si>
  <si>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</si>
  <si>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</si>
  <si>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</si>
  <si>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</si>
  <si>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</si>
  <si>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</si>
  <si>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</si>
  <si>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</si>
  <si>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</si>
  <si>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</si>
  <si>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</si>
  <si>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</si>
  <si>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</si>
  <si>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</si>
  <si>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</si>
  <si>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</si>
  <si>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</si>
  <si>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</si>
  <si>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</si>
  <si>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</si>
  <si>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</si>
  <si>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</si>
  <si>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</si>
  <si>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</si>
  <si>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</si>
  <si>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</si>
  <si>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</si>
  <si>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</si>
  <si>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</si>
  <si>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</si>
  <si>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</si>
  <si>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</si>
  <si>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</si>
  <si>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</si>
  <si>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</si>
  <si>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</si>
  <si>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</si>
  <si>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</si>
  <si>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</si>
  <si>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</si>
  <si>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</si>
  <si>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</si>
  <si>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</si>
  <si>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</si>
  <si>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</si>
  <si>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</si>
  <si>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</si>
  <si>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</si>
  <si>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</si>
  <si>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</si>
  <si>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</si>
  <si>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</si>
  <si>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</si>
  <si>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</si>
  <si>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</si>
  <si>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</si>
  <si>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</si>
  <si>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</si>
  <si>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</si>
  <si>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</si>
  <si>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</si>
  <si>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</si>
  <si>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</si>
  <si>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</si>
  <si>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</si>
  <si>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</si>
  <si>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</si>
  <si>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</si>
  <si>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</si>
  <si>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</si>
  <si>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</si>
  <si>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</si>
  <si>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</si>
  <si>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</si>
  <si>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</si>
  <si>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</si>
  <si>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</si>
  <si>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</si>
  <si>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</si>
  <si>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</si>
  <si>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</si>
  <si>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</si>
  <si>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</si>
  <si>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</si>
  <si>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</si>
  <si>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</si>
  <si>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</si>
  <si>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</si>
  <si>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</si>
  <si>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</si>
  <si>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</si>
  <si>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</si>
  <si>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</si>
  <si>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</si>
  <si>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</si>
  <si>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</si>
  <si>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</si>
  <si>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</si>
  <si>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</si>
  <si>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</si>
  <si>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</si>
  <si>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</si>
  <si>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</si>
  <si>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</si>
  <si>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</si>
  <si>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</si>
  <si>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</si>
  <si>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</si>
  <si>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</si>
  <si>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</si>
  <si>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</si>
  <si>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</si>
  <si>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</si>
  <si>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</si>
  <si>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</si>
  <si>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</si>
  <si>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</si>
  <si>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</si>
  <si>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</si>
  <si>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</si>
  <si>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</si>
  <si>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</si>
  <si>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</si>
  <si>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</si>
  <si>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</si>
  <si>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</si>
  <si>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</si>
  <si>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</si>
  <si>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</si>
  <si>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</si>
  <si>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</si>
  <si>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</si>
  <si>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</si>
  <si>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</si>
  <si>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</si>
  <si>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</si>
  <si>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</si>
  <si>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</si>
  <si>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</si>
  <si>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</si>
  <si>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</si>
  <si>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</si>
  <si>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</si>
  <si>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</si>
  <si>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</si>
  <si>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</si>
  <si>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</si>
  <si>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</si>
  <si>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</si>
  <si>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</si>
  <si>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</si>
  <si>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</si>
  <si>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</si>
  <si>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</si>
  <si>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</si>
  <si>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</si>
  <si>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</si>
  <si>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</si>
  <si>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</si>
  <si>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</si>
  <si>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</si>
  <si>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</si>
  <si>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</si>
  <si>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</si>
  <si>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</si>
  <si>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</si>
  <si>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</si>
  <si>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</si>
  <si>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</si>
  <si>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</si>
  <si>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</si>
  <si>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</si>
  <si>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</si>
  <si>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</si>
  <si>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</si>
  <si>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</si>
  <si>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</si>
  <si>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</si>
  <si>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</si>
  <si>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</si>
  <si>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</si>
  <si>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</si>
  <si>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</si>
  <si>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</si>
  <si>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</si>
  <si>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</si>
  <si>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</si>
  <si>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</si>
  <si>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</si>
  <si>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</si>
  <si>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</si>
  <si>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</si>
  <si>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</si>
  <si>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</si>
  <si>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</si>
  <si>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</si>
  <si>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</si>
  <si>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</si>
  <si>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</si>
  <si>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</si>
  <si>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</si>
  <si>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</si>
  <si>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</si>
  <si>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</si>
  <si>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</si>
  <si>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</si>
  <si>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</si>
  <si>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</si>
  <si>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</si>
  <si>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</si>
  <si>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</si>
  <si>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</si>
  <si>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</si>
  <si>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</si>
  <si>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</si>
  <si>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</si>
  <si>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</si>
  <si>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</si>
  <si>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</si>
  <si>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</si>
  <si>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</si>
  <si>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</si>
  <si>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</si>
  <si>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</si>
  <si>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</si>
  <si>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</si>
  <si>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</si>
  <si>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</si>
  <si>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</si>
  <si>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</si>
  <si>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</si>
  <si>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</si>
  <si>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</si>
  <si>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</si>
  <si>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</si>
  <si>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</si>
  <si>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</si>
  <si>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</si>
  <si>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</si>
  <si>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</si>
  <si>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</si>
  <si>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</si>
  <si>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</si>
  <si>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</si>
  <si>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</si>
  <si>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</si>
  <si>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</si>
  <si>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</si>
  <si>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</si>
  <si>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</si>
  <si>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</si>
  <si>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</si>
  <si>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</si>
  <si>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</si>
  <si>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</si>
  <si>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</si>
  <si>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</si>
  <si>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</si>
  <si>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</si>
  <si>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</si>
  <si>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</si>
  <si>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</si>
  <si>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</si>
  <si>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</si>
  <si>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</si>
  <si>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</si>
  <si>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</si>
  <si>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</si>
  <si>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</si>
  <si>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</si>
  <si>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</si>
  <si>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</si>
  <si>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</si>
  <si>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</si>
  <si>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</si>
  <si>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</si>
  <si>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</si>
  <si>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</si>
  <si>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</si>
  <si>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</si>
  <si>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</si>
  <si>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</si>
  <si>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</si>
  <si>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</si>
  <si>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</si>
  <si>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</si>
  <si>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</si>
  <si>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</si>
  <si>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</si>
  <si>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</si>
  <si>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</si>
  <si>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</si>
  <si>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</si>
  <si>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</si>
  <si>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</si>
  <si>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</si>
  <si>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</si>
  <si>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</si>
  <si>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</si>
  <si>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</si>
  <si>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</si>
  <si>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</si>
  <si>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</si>
  <si>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</si>
  <si>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</si>
  <si>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</si>
  <si>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</si>
  <si>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</si>
  <si>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</si>
  <si>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</si>
  <si>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</si>
  <si>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</si>
  <si>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</si>
  <si>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</si>
  <si>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</si>
  <si>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</si>
  <si>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</si>
  <si>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</si>
  <si>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</si>
  <si>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</si>
  <si>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</si>
  <si>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</si>
  <si>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</si>
  <si>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</si>
  <si>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</si>
  <si>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</si>
  <si>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</si>
  <si>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</si>
  <si>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</si>
  <si>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</si>
  <si>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</si>
  <si>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</si>
  <si>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</si>
  <si>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</si>
  <si>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</si>
  <si>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</si>
  <si>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</si>
  <si>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</si>
  <si>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</si>
  <si>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</si>
  <si>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</si>
  <si>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</si>
  <si>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</si>
  <si>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</si>
  <si>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</si>
  <si>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</si>
  <si>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</si>
  <si>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</si>
  <si>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</si>
  <si>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</si>
  <si>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</si>
  <si>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</si>
  <si>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</si>
  <si>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</si>
  <si>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</si>
  <si>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</si>
  <si>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</si>
  <si>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</si>
  <si>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</si>
  <si>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</si>
  <si>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</si>
  <si>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</si>
  <si>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</si>
  <si>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</si>
  <si>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</si>
  <si>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</si>
  <si>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</si>
  <si>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</si>
  <si>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</si>
  <si>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</si>
  <si>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</si>
  <si>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</si>
  <si>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</si>
  <si>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</si>
  <si>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</si>
  <si>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</si>
  <si>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</si>
  <si>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</si>
  <si>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</si>
  <si>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</si>
  <si>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</si>
  <si>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</si>
  <si>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</si>
  <si>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</si>
  <si>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</si>
  <si>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</si>
  <si>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</si>
  <si>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</si>
  <si>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</si>
  <si>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</si>
  <si>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</si>
  <si>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</si>
  <si>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</si>
  <si>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</si>
  <si>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</si>
  <si>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</si>
  <si>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</si>
  <si>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</si>
  <si>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</si>
  <si>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</si>
  <si>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</si>
  <si>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</si>
  <si>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</si>
  <si>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</si>
  <si>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</si>
  <si>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</si>
  <si>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</si>
  <si>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</si>
  <si>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</si>
  <si>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</si>
  <si>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</si>
  <si>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</si>
  <si>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</si>
  <si>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</si>
  <si>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</si>
  <si>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</si>
  <si>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</si>
  <si>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</si>
  <si>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</si>
  <si>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</si>
  <si>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</si>
  <si>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</si>
  <si>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</si>
  <si>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</si>
  <si>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</si>
  <si>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</si>
  <si>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</si>
  <si>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</si>
  <si>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</si>
  <si>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</si>
  <si>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</si>
  <si>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</si>
  <si>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</si>
  <si>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</si>
  <si>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</si>
  <si>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</si>
  <si>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</si>
  <si>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</si>
  <si>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</si>
  <si>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</si>
  <si>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</si>
  <si>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</si>
  <si>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</si>
  <si>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</si>
  <si>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</si>
  <si>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</si>
  <si>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</si>
  <si>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</si>
  <si>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</si>
  <si>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</si>
  <si>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</si>
  <si>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</si>
  <si>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</si>
  <si>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</si>
  <si>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</si>
  <si>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</si>
  <si>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</si>
  <si>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</si>
  <si>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</si>
  <si>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</si>
  <si>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</si>
  <si>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</si>
  <si>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</si>
  <si>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</si>
  <si>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</si>
  <si>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</si>
  <si>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</si>
  <si>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</si>
  <si>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</si>
  <si>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</si>
  <si>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</si>
  <si>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</si>
  <si>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</si>
  <si>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</si>
  <si>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</si>
  <si>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</si>
  <si>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</si>
  <si>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</si>
  <si>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</si>
  <si>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</si>
  <si>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</si>
  <si>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</si>
  <si>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</si>
  <si>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</si>
  <si>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</si>
  <si>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</si>
  <si>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</si>
  <si>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</si>
  <si>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</si>
  <si>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</si>
  <si>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</si>
  <si>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</si>
  <si>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</si>
  <si>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</si>
  <si>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</si>
  <si>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</si>
  <si>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</si>
  <si>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</si>
  <si>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</si>
  <si>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</si>
  <si>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</si>
  <si>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</si>
  <si>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</si>
  <si>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</si>
  <si>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</si>
  <si>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</si>
  <si>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</si>
  <si>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</si>
  <si>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</si>
  <si>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</si>
  <si>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</si>
  <si>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</si>
  <si>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</si>
  <si>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</si>
  <si>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</si>
  <si>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</si>
  <si>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</si>
  <si>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</si>
  <si>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</si>
  <si>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</si>
  <si>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</si>
  <si>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</si>
  <si>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</si>
  <si>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</si>
  <si>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</si>
  <si>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</si>
  <si>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</si>
  <si>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</si>
  <si>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</si>
  <si>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</si>
  <si>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</si>
  <si>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</si>
  <si>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</si>
  <si>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</si>
  <si>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</si>
  <si>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</si>
  <si>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</si>
  <si>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</si>
  <si>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</si>
  <si>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</si>
  <si>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</si>
  <si>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</si>
  <si>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</si>
  <si>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</si>
  <si>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</si>
  <si>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</si>
  <si>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</si>
  <si>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</si>
  <si>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</si>
  <si>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</si>
  <si>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</si>
  <si>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</si>
  <si>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</si>
  <si>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</si>
  <si>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</si>
  <si>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</si>
  <si>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</si>
  <si>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</si>
  <si>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</si>
  <si>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</si>
  <si>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</si>
  <si>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</si>
  <si>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</si>
  <si>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</si>
  <si>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</si>
  <si>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</si>
  <si>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</si>
  <si>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</si>
  <si>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</si>
  <si>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</si>
  <si>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</si>
  <si>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</si>
  <si>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</si>
  <si>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</si>
  <si>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</si>
  <si>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</si>
  <si>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</si>
  <si>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</si>
  <si>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</si>
  <si>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</si>
  <si>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</si>
  <si>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</si>
  <si>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</si>
  <si>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</si>
  <si>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</si>
  <si>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</si>
  <si>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</si>
  <si>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</si>
  <si>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</si>
  <si>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</si>
  <si>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</si>
  <si>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</si>
  <si>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</si>
  <si>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</si>
  <si>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</si>
  <si>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</si>
  <si>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</si>
  <si>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</si>
  <si>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</si>
  <si>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</si>
  <si>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</si>
  <si>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</si>
  <si>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</si>
  <si>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</si>
  <si>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</si>
  <si>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</si>
  <si>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</si>
  <si>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</si>
  <si>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</si>
  <si>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</si>
  <si>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</si>
  <si>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</si>
  <si>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</si>
  <si>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</si>
  <si>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</si>
  <si>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</si>
  <si>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</si>
  <si>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</si>
  <si>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</si>
  <si>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</si>
  <si>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</si>
  <si>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</si>
  <si>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</si>
  <si>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</si>
  <si>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</si>
  <si>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</si>
  <si>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</si>
  <si>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</si>
  <si>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</si>
  <si>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</si>
  <si>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</si>
  <si>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</si>
  <si>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</si>
  <si>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</si>
  <si>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</si>
  <si>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</si>
  <si>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</si>
  <si>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</si>
  <si>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</si>
  <si>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</si>
  <si>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</si>
  <si>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</si>
  <si>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</si>
  <si>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</si>
  <si>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</si>
  <si>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</si>
  <si>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</si>
  <si>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</si>
  <si>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</si>
  <si>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</si>
  <si>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</si>
  <si>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</si>
  <si>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</si>
  <si>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</si>
  <si>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</si>
  <si>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</si>
  <si>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</si>
  <si>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</si>
  <si>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</si>
  <si>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</si>
  <si>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</si>
  <si>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</si>
  <si>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</si>
  <si>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</si>
  <si>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</si>
  <si>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</si>
  <si>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</si>
  <si>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</si>
  <si>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</si>
  <si>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</si>
  <si>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</si>
  <si>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</si>
  <si>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</si>
  <si>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</si>
  <si>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</si>
  <si>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</si>
  <si>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</si>
  <si>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</si>
  <si>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</si>
  <si>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</si>
  <si>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</si>
  <si>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</si>
  <si>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</si>
  <si>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</si>
  <si>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</si>
  <si>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</si>
  <si>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</si>
  <si>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</si>
  <si>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</si>
  <si>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</si>
  <si>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</si>
  <si>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</si>
  <si>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</si>
  <si>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</si>
  <si>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</si>
  <si>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</si>
  <si>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</si>
  <si>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</si>
  <si>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</si>
  <si>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</si>
  <si>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</si>
  <si>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</si>
  <si>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</si>
  <si>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</si>
  <si>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</si>
  <si>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</si>
  <si>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</si>
  <si>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</si>
  <si>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</si>
  <si>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</si>
  <si>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</si>
  <si>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</si>
  <si>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</si>
  <si>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</si>
  <si>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</si>
  <si>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</si>
  <si>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</si>
  <si>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</si>
  <si>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</si>
  <si>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</si>
  <si>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</si>
  <si>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</si>
  <si>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</si>
  <si>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</si>
  <si>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</si>
  <si>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</si>
  <si>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</si>
  <si>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</si>
  <si>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</si>
  <si>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</si>
  <si>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</si>
  <si>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</si>
  <si>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</si>
  <si>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</si>
  <si>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</si>
  <si>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</si>
  <si>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</si>
  <si>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</si>
  <si>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</si>
  <si>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</si>
  <si>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</si>
  <si>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</si>
  <si>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</si>
  <si>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</si>
  <si>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</si>
  <si>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</si>
  <si>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</si>
  <si>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</si>
  <si>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</si>
  <si>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</si>
  <si>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</si>
  <si>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</si>
  <si>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</si>
  <si>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</si>
  <si>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</si>
  <si>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</si>
  <si>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</si>
  <si>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</si>
  <si>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</si>
  <si>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</si>
  <si>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</si>
  <si>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</si>
  <si>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</si>
  <si>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</si>
  <si>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</si>
  <si>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</si>
  <si>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</si>
  <si>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</si>
  <si>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</si>
  <si>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</si>
  <si>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</si>
  <si>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</si>
  <si>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</si>
  <si>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</si>
  <si>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</si>
  <si>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</si>
  <si>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</si>
  <si>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</si>
  <si>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</si>
  <si>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</si>
  <si>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</si>
  <si>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</si>
  <si>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</si>
  <si>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</si>
  <si>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</si>
  <si>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</si>
  <si>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</si>
  <si>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</si>
  <si>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</si>
  <si>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</si>
  <si>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</si>
  <si>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</si>
  <si>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</si>
  <si>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</si>
  <si>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</si>
  <si>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</si>
  <si>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</si>
  <si>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</si>
  <si>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</si>
  <si>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</si>
  <si>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</si>
  <si>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</si>
  <si>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</si>
  <si>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</si>
  <si>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</si>
  <si>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</si>
  <si>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</si>
  <si>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</si>
  <si>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</si>
  <si>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</si>
  <si>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</si>
  <si>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</si>
  <si>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</si>
  <si>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</si>
  <si>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</si>
  <si>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</si>
  <si>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</si>
  <si>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</si>
  <si>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</si>
  <si>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</si>
  <si>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</si>
  <si>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</si>
  <si>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</si>
  <si>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</si>
  <si>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</si>
  <si>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</si>
  <si>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</si>
  <si>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</si>
  <si>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</si>
  <si>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</si>
  <si>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</si>
  <si>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</si>
  <si>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</si>
  <si>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</si>
  <si>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</si>
  <si>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</si>
  <si>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</si>
  <si>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</si>
  <si>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</si>
  <si>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</si>
  <si>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</si>
  <si>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</si>
  <si>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</si>
  <si>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</si>
  <si>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</si>
  <si>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</si>
  <si>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</si>
  <si>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</si>
  <si>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</si>
  <si>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</si>
  <si>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</si>
  <si>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</si>
  <si>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</si>
  <si>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</si>
  <si>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</si>
  <si>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</si>
  <si>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</si>
  <si>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</si>
  <si>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</si>
  <si>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</si>
  <si>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</si>
  <si>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</si>
  <si>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</si>
  <si>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</si>
  <si>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</si>
  <si>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</si>
  <si>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</si>
  <si>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</si>
  <si>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</si>
  <si>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</si>
  <si>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</si>
  <si>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</si>
  <si>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</si>
  <si>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</si>
  <si>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</si>
  <si>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</si>
  <si>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</si>
  <si>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</si>
  <si>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</si>
  <si>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</si>
  <si>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</si>
  <si>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</si>
  <si>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</si>
  <si>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</si>
  <si>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</si>
  <si>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</si>
  <si>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</si>
  <si>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</si>
  <si>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</si>
  <si>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</si>
  <si>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</si>
  <si>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</si>
  <si>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</si>
  <si>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</si>
  <si>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</si>
  <si>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</si>
  <si>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</si>
  <si>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</si>
  <si>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</si>
  <si>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</si>
  <si>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</si>
  <si>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</si>
  <si>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</si>
  <si>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</si>
  <si>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</si>
  <si>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</si>
  <si>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</si>
  <si>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</si>
  <si>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</si>
  <si>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</si>
  <si>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</si>
  <si>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</si>
  <si>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</si>
  <si>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</si>
  <si>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</si>
  <si>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</si>
  <si>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</si>
  <si>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</si>
  <si>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</si>
  <si>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</si>
  <si>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</si>
  <si>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</si>
  <si>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</si>
  <si>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</si>
  <si>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</si>
  <si>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</si>
  <si>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</si>
  <si>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</si>
  <si>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</si>
  <si>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</si>
  <si>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</si>
  <si>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</si>
  <si>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</si>
  <si>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</si>
  <si>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</si>
  <si>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</si>
  <si>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</si>
  <si>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</si>
  <si>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</si>
  <si>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</si>
  <si>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</si>
  <si>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</si>
  <si>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</si>
  <si>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</si>
  <si>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</si>
  <si>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</si>
  <si>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</si>
  <si>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</si>
  <si>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</si>
  <si>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</si>
  <si>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</si>
  <si>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</si>
  <si>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</si>
  <si>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</si>
  <si>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</si>
  <si>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</si>
  <si>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</si>
  <si>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</si>
  <si>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</si>
  <si>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</si>
  <si>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</si>
  <si>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</si>
  <si>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</si>
  <si>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</si>
  <si>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</si>
  <si>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</si>
  <si>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</si>
  <si>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</si>
  <si>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</si>
  <si>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</si>
  <si>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</si>
  <si>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</si>
  <si>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</si>
  <si>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</si>
  <si>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</si>
  <si>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</si>
  <si>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</si>
  <si>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</si>
  <si>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</si>
  <si>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</si>
  <si>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</si>
  <si>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</si>
  <si>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</si>
  <si>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</si>
  <si>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</si>
  <si>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</si>
  <si>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</si>
  <si>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</si>
  <si>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</si>
  <si>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</si>
  <si>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</si>
  <si>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</si>
  <si>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</si>
  <si>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</si>
  <si>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</si>
  <si>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</si>
  <si>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</si>
  <si>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</si>
  <si>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</si>
  <si>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</si>
  <si>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</si>
  <si>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</si>
  <si>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</si>
  <si>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</si>
  <si>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</si>
  <si>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</si>
  <si>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</si>
  <si>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</si>
  <si>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</si>
  <si>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</si>
  <si>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</si>
  <si>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</si>
  <si>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</si>
  <si>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</si>
  <si>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</si>
  <si>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</si>
  <si>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</si>
  <si>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</si>
  <si>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</si>
  <si>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</si>
  <si>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</si>
  <si>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</si>
  <si>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</si>
  <si>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</si>
  <si>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</si>
  <si>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</si>
  <si>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</si>
  <si>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</si>
  <si>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</si>
  <si>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</si>
  <si>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</si>
  <si>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</si>
  <si>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</si>
  <si>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</si>
  <si>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</si>
  <si>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</si>
  <si>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</si>
  <si>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</si>
  <si>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</si>
  <si>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</si>
  <si>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</si>
  <si>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</si>
  <si>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</si>
  <si>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</si>
  <si>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</si>
  <si>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</si>
  <si>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</si>
  <si>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</si>
  <si>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</si>
  <si>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</si>
  <si>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</si>
  <si>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</si>
  <si>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</si>
  <si>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</si>
  <si>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</si>
  <si>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</si>
  <si>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</si>
  <si>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</si>
  <si>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</si>
  <si>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</si>
  <si>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</si>
  <si>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</si>
  <si>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</si>
  <si>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</si>
  <si>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</si>
  <si>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</si>
  <si>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</si>
  <si>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</si>
  <si>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</si>
  <si>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</si>
  <si>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</si>
  <si>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</si>
  <si>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</si>
  <si>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</si>
  <si>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</si>
  <si>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</si>
  <si>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</si>
  <si>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</si>
  <si>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</si>
  <si>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</si>
  <si>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</si>
  <si>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</si>
  <si>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</si>
  <si>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</si>
  <si>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</si>
  <si>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</si>
  <si>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</si>
  <si>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</si>
  <si>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</si>
  <si>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</si>
  <si>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</si>
  <si>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</si>
  <si>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</si>
  <si>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</si>
  <si>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</si>
  <si>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</si>
  <si>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</si>
  <si>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</si>
  <si>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</si>
  <si>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</si>
  <si>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</si>
  <si>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</si>
  <si>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</si>
  <si>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</si>
  <si>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</si>
  <si>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</si>
  <si>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</si>
  <si>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</si>
  <si>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</si>
  <si>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</si>
  <si>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</si>
  <si>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</si>
  <si>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</si>
  <si>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</si>
  <si>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</si>
  <si>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</si>
  <si>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</si>
  <si>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</si>
  <si>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</si>
  <si>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</si>
  <si>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</si>
  <si>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</si>
  <si>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</si>
  <si>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</si>
  <si>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</si>
  <si>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</si>
  <si>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</si>
  <si>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</si>
  <si>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</si>
  <si>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</si>
  <si>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</si>
  <si>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</si>
  <si>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</si>
  <si>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</si>
  <si>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</si>
  <si>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</si>
  <si>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</si>
  <si>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</si>
  <si>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</si>
  <si>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</si>
  <si>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</si>
  <si>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</si>
  <si>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</si>
  <si>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</si>
  <si>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</si>
  <si>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</si>
  <si>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</si>
  <si>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</si>
  <si>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</si>
  <si>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</si>
  <si>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</si>
  <si>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</si>
  <si>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</si>
  <si>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</si>
  <si>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</si>
  <si>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</si>
  <si>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</si>
  <si>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</si>
  <si>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</si>
  <si>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</si>
  <si>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</si>
  <si>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</si>
  <si>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</si>
  <si>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</si>
  <si>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</si>
  <si>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</si>
  <si>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</si>
  <si>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</si>
  <si>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</si>
  <si>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</si>
  <si>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</si>
  <si>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</si>
  <si>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</si>
  <si>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</si>
  <si>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</si>
  <si>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</si>
  <si>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</si>
  <si>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</si>
  <si>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</si>
  <si>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</si>
  <si>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</si>
  <si>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</si>
  <si>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</si>
  <si>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</si>
  <si>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</si>
  <si>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</si>
  <si>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</si>
  <si>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</si>
  <si>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</si>
  <si>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</si>
  <si>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</si>
  <si>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</si>
  <si>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</si>
  <si>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</si>
  <si>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</si>
  <si>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</si>
  <si>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</si>
  <si>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</si>
  <si>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</si>
  <si>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</si>
  <si>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</si>
  <si>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</si>
  <si>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</si>
  <si>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</si>
  <si>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</si>
  <si>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</si>
  <si>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</si>
  <si>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</si>
  <si>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</si>
  <si>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</si>
  <si>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</si>
  <si>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</si>
  <si>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</si>
  <si>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</si>
  <si>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</si>
  <si>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</si>
  <si>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</si>
  <si>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</si>
  <si>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</si>
  <si>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</si>
  <si>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</si>
  <si>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</si>
  <si>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</si>
  <si>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</si>
  <si>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</si>
  <si>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</si>
  <si>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</si>
  <si>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</si>
  <si>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</si>
  <si>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</si>
  <si>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</si>
  <si>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</si>
  <si>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</si>
  <si>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</si>
  <si>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</si>
  <si>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</si>
  <si>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</si>
  <si>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</si>
  <si>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</si>
  <si>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</si>
  <si>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</si>
  <si>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</si>
  <si>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</si>
  <si>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</si>
  <si>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</si>
  <si>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</si>
  <si>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</si>
  <si>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</si>
  <si>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</si>
  <si>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</si>
  <si>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</si>
  <si>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</si>
  <si>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</si>
  <si>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</si>
  <si>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</si>
  <si>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</si>
  <si>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</si>
  <si>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</si>
  <si>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</si>
  <si>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</si>
  <si>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</si>
  <si>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</si>
  <si>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</si>
  <si>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</si>
  <si>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</si>
  <si>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</si>
  <si>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</si>
  <si>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</si>
  <si>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</si>
  <si>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</si>
  <si>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</si>
  <si>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</si>
  <si>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</si>
  <si>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</si>
  <si>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</si>
  <si>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</si>
  <si>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</si>
  <si>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</si>
  <si>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</si>
  <si>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</si>
  <si>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</si>
  <si>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</si>
  <si>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</si>
  <si>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</si>
  <si>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</si>
  <si>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</si>
  <si>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</si>
  <si>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</si>
  <si>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</si>
  <si>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</si>
  <si>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</si>
  <si>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</si>
  <si>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</si>
  <si>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</si>
  <si>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</si>
  <si>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</si>
  <si>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</si>
  <si>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</si>
  <si>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</si>
  <si>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</si>
  <si>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</si>
  <si>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</si>
  <si>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</si>
  <si>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</si>
  <si>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</si>
  <si>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</si>
  <si>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</si>
  <si>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</si>
  <si>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</si>
  <si>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</si>
  <si>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</si>
  <si>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</si>
  <si>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</si>
  <si>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</si>
  <si>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</si>
  <si>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</si>
  <si>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</si>
  <si>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</si>
  <si>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</si>
  <si>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</si>
  <si>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</si>
  <si>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</si>
  <si>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</si>
  <si>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</si>
  <si>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</si>
  <si>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</si>
  <si>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</si>
  <si>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</si>
  <si>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</si>
  <si>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</si>
  <si>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</si>
  <si>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</si>
  <si>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</si>
  <si>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</si>
  <si>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</si>
  <si>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</si>
  <si>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</si>
  <si>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</si>
  <si>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</si>
  <si>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</si>
  <si>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</si>
  <si>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</si>
  <si>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</si>
  <si>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</si>
  <si>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</si>
  <si>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</si>
  <si>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</si>
  <si>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</si>
  <si>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</si>
  <si>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</si>
  <si>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</si>
  <si>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</si>
  <si>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</si>
  <si>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</si>
  <si>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</si>
  <si>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</si>
  <si>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</si>
  <si>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</si>
  <si>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</si>
  <si>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</si>
  <si>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</si>
  <si>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</si>
  <si>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</si>
  <si>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</si>
  <si>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</si>
  <si>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</si>
  <si>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</si>
  <si>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</si>
  <si>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</si>
  <si>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</si>
  <si>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</si>
  <si>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</si>
  <si>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</si>
  <si>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</si>
  <si>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</si>
  <si>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</si>
  <si>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</si>
  <si>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</si>
  <si>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</si>
  <si>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</si>
  <si>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</si>
  <si>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</si>
  <si>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</si>
  <si>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</si>
  <si>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</si>
  <si>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</si>
  <si>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</si>
  <si>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</si>
  <si>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</si>
  <si>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</si>
  <si>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</si>
  <si>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</si>
  <si>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</si>
  <si>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</si>
  <si>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</si>
  <si>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</si>
  <si>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</si>
  <si>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</si>
  <si>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</si>
  <si>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</si>
  <si>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</si>
  <si>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</si>
  <si>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</si>
  <si>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</si>
  <si>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</si>
  <si>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</si>
  <si>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</si>
  <si>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</si>
  <si>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</si>
  <si>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</si>
  <si>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</si>
  <si>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</si>
  <si>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</si>
  <si>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</si>
  <si>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</si>
  <si>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</si>
  <si>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</si>
  <si>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</si>
  <si>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</si>
  <si>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</si>
  <si>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</si>
  <si>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</si>
  <si>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</si>
  <si>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</si>
  <si>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</si>
  <si>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</si>
  <si>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</si>
  <si>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</si>
  <si>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</si>
  <si>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</si>
  <si>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</si>
  <si>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</si>
  <si>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</si>
  <si>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</si>
  <si>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</si>
  <si>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</si>
  <si>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</si>
  <si>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</si>
  <si>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</si>
  <si>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</si>
  <si>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</si>
  <si>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</si>
  <si>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</si>
  <si>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</si>
  <si>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</si>
  <si>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</si>
  <si>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</si>
  <si>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</si>
  <si>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</si>
  <si>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</si>
  <si>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</si>
  <si>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</si>
  <si>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</si>
  <si>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</si>
  <si>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</si>
  <si>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</si>
  <si>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</si>
  <si>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</si>
  <si>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</si>
  <si>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</si>
  <si>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</si>
  <si>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</si>
  <si>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</si>
  <si>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</si>
  <si>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</si>
  <si>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</si>
  <si>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</si>
  <si>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</si>
  <si>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</si>
  <si>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</si>
  <si>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</si>
  <si>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</si>
  <si>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</si>
  <si>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</si>
  <si>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</si>
  <si>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</si>
  <si>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</si>
  <si>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</si>
  <si>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</si>
  <si>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</si>
  <si>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</si>
  <si>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</si>
  <si>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</si>
  <si>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</si>
  <si>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</si>
  <si>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</si>
  <si>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</si>
  <si>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</si>
  <si>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</si>
  <si>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</si>
  <si>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</si>
  <si>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</si>
  <si>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</si>
  <si>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</si>
  <si>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</si>
  <si>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</si>
  <si>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</si>
  <si>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</si>
  <si>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</si>
  <si>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</si>
  <si>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</si>
  <si>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</si>
  <si>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</si>
  <si>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</si>
  <si>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</si>
  <si>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</si>
  <si>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</si>
  <si>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</si>
  <si>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</si>
  <si>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</si>
  <si>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</si>
  <si>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</si>
  <si>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</si>
  <si>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</si>
  <si>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</si>
  <si>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</si>
  <si>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</si>
  <si>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</si>
  <si>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</si>
  <si>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</si>
  <si>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</si>
  <si>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</si>
  <si>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</si>
  <si>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</si>
  <si>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</si>
  <si>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</si>
  <si>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</si>
  <si>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</si>
  <si>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</si>
  <si>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</si>
  <si>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</si>
  <si>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</si>
  <si>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</si>
  <si>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</si>
  <si>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</si>
  <si>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</si>
  <si>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</si>
  <si>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</si>
  <si>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</si>
  <si>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</si>
  <si>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</si>
  <si>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</si>
  <si>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</si>
  <si>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</si>
  <si>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</si>
  <si>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</si>
  <si>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</si>
  <si>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</si>
  <si>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</si>
  <si>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</si>
  <si>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</si>
  <si>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</si>
  <si>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</si>
  <si>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</si>
  <si>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</si>
  <si>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</si>
  <si>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</si>
  <si>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</si>
  <si>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</si>
  <si>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</si>
  <si>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</si>
  <si>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</si>
  <si>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</si>
  <si>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</si>
  <si>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</si>
  <si>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</si>
  <si>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</si>
  <si>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</si>
  <si>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</si>
  <si>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</si>
  <si>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</si>
  <si>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</si>
  <si>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</si>
  <si>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</si>
  <si>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</si>
  <si>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</si>
  <si>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</si>
  <si>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</si>
  <si>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</si>
  <si>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</si>
  <si>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</si>
  <si>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</si>
  <si>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</si>
  <si>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</si>
  <si>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</si>
  <si>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</si>
  <si>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</si>
  <si>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</si>
  <si>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</si>
  <si>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</si>
  <si>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</si>
  <si>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</si>
  <si>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</si>
  <si>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</si>
  <si>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</si>
  <si>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</si>
  <si>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</si>
  <si>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</si>
  <si>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</si>
  <si>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</si>
  <si>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</si>
  <si>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</si>
  <si>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</si>
  <si>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</si>
  <si>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</si>
  <si>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</si>
  <si>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</si>
  <si>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</si>
  <si>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</si>
  <si>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</si>
  <si>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</si>
  <si>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</si>
  <si>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</si>
  <si>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</si>
  <si>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</si>
  <si>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</si>
  <si>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</si>
  <si>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</si>
  <si>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</si>
  <si>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</si>
  <si>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</si>
  <si>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</si>
  <si>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</si>
  <si>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</si>
  <si>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</si>
  <si>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</si>
  <si>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</si>
  <si>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</si>
  <si>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</si>
  <si>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</si>
  <si>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</si>
  <si>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</si>
  <si>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</si>
  <si>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</si>
  <si>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</si>
  <si>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</si>
  <si>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</si>
  <si>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</si>
  <si>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</si>
  <si>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</si>
  <si>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</si>
  <si>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</si>
  <si>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</si>
  <si>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</si>
  <si>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</si>
  <si>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</si>
  <si>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</si>
  <si>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</si>
  <si>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</si>
  <si>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</si>
  <si>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</si>
  <si>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</si>
  <si>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</si>
  <si>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</si>
  <si>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</si>
  <si>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</si>
  <si>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</si>
  <si>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</si>
  <si>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</si>
  <si>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</si>
  <si>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</si>
  <si>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</si>
  <si>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</si>
  <si>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</si>
  <si>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</si>
  <si>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</si>
  <si>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</si>
  <si>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</si>
  <si>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</si>
  <si>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</si>
  <si>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</si>
  <si>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</si>
  <si>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</si>
  <si>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</si>
  <si>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</si>
  <si>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</si>
  <si>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</si>
  <si>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</si>
  <si>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</si>
  <si>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</si>
  <si>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</si>
  <si>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</si>
  <si>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</si>
  <si>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</si>
  <si>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</si>
  <si>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</si>
  <si>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</si>
  <si>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</si>
  <si>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</si>
  <si>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</si>
  <si>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</si>
  <si>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</si>
  <si>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</si>
  <si>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</si>
  <si>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</si>
  <si>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</si>
  <si>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</si>
  <si>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</si>
  <si>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</si>
  <si>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</si>
  <si>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</si>
  <si>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</si>
  <si>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</si>
  <si>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</si>
  <si>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</si>
  <si>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</si>
  <si>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</si>
  <si>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</si>
  <si>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</si>
  <si>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</si>
  <si>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</si>
  <si>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</si>
  <si>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</si>
  <si>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</si>
  <si>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</si>
  <si>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</si>
  <si>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</si>
  <si>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</si>
  <si>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</si>
  <si>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</si>
  <si>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</si>
  <si>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</si>
  <si>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</si>
  <si>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</si>
  <si>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</si>
  <si>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</si>
  <si>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</si>
  <si>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</si>
  <si>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</si>
  <si>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</si>
  <si>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</si>
  <si>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</si>
  <si>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</si>
  <si>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</si>
  <si>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</si>
  <si>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</si>
  <si>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</si>
  <si>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</si>
  <si>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</si>
  <si>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</si>
  <si>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</si>
  <si>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</si>
  <si>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</si>
  <si>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</si>
  <si>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</si>
  <si>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</si>
  <si>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</si>
  <si>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</si>
  <si>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</si>
  <si>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</si>
  <si>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</si>
  <si>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</si>
  <si>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</si>
  <si>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</si>
  <si>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</si>
  <si>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</si>
  <si>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</si>
  <si>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</si>
  <si>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</si>
  <si>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</si>
  <si>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</si>
  <si>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</si>
  <si>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</si>
  <si>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</si>
  <si>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</si>
  <si>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</si>
  <si>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</si>
  <si>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</si>
  <si>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</si>
  <si>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</si>
  <si>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</si>
  <si>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</si>
  <si>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</si>
  <si>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</si>
  <si>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</si>
  <si>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</si>
  <si>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</si>
  <si>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</si>
  <si>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</si>
  <si>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</si>
  <si>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</si>
  <si>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</si>
  <si>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</si>
  <si>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</si>
  <si>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</si>
  <si>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</si>
  <si>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</si>
  <si>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</si>
  <si>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</si>
  <si>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</si>
  <si>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</si>
  <si>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</si>
  <si>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</si>
  <si>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</si>
  <si>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</si>
  <si>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</si>
  <si>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</si>
  <si>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</si>
  <si>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</si>
  <si>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</si>
  <si>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</si>
  <si>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</si>
  <si>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</si>
  <si>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</si>
  <si>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</si>
  <si>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</si>
  <si>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</si>
  <si>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</si>
  <si>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</si>
  <si>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</si>
  <si>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</si>
  <si>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</si>
  <si>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</si>
  <si>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</si>
  <si>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</si>
  <si>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</si>
  <si>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</si>
  <si>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</si>
  <si>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</si>
  <si>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</si>
  <si>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</si>
  <si>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</si>
  <si>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</si>
  <si>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</si>
  <si>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</si>
  <si>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</si>
  <si>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</si>
  <si>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</si>
  <si>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</si>
  <si>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</si>
  <si>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</si>
  <si>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</si>
  <si>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</si>
  <si>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</si>
  <si>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</si>
  <si>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</si>
  <si>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</si>
  <si>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</si>
  <si>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</si>
  <si>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</si>
  <si>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</si>
  <si>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</si>
  <si>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</si>
  <si>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</si>
  <si>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</si>
  <si>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</si>
  <si>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</si>
  <si>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</si>
  <si>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</si>
  <si>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</si>
  <si>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</si>
  <si>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</si>
  <si>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</si>
  <si>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</si>
  <si>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</si>
  <si>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</si>
  <si>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</si>
  <si>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</si>
  <si>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</si>
  <si>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</si>
  <si>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</si>
  <si>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</si>
  <si>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</si>
  <si>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</si>
  <si>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</si>
  <si>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</si>
  <si>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</si>
  <si>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</si>
  <si>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</si>
  <si>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</si>
  <si>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</si>
  <si>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</si>
  <si>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</si>
  <si>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</si>
  <si>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</si>
  <si>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</si>
  <si>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</si>
  <si>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</si>
  <si>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</si>
  <si>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</si>
  <si>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</si>
  <si>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</si>
  <si>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</si>
  <si>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</si>
  <si>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</si>
  <si>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</si>
  <si>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</si>
  <si>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</si>
  <si>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</si>
  <si>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</si>
  <si>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</si>
  <si>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</si>
  <si>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</si>
  <si>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</si>
  <si>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</si>
  <si>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</si>
  <si>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</si>
  <si>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</si>
  <si>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</si>
  <si>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</si>
  <si>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</si>
  <si>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</si>
  <si>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</si>
  <si>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</si>
  <si>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</si>
  <si>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</si>
  <si>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</si>
  <si>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</si>
  <si>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</si>
  <si>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</si>
  <si>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</si>
  <si>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</si>
  <si>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</si>
  <si>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</si>
  <si>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</si>
  <si>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</si>
  <si>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</si>
  <si>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</si>
  <si>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</si>
  <si>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</si>
  <si>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</si>
  <si>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</si>
  <si>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</si>
  <si>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</si>
  <si>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</si>
  <si>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</si>
  <si>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</si>
  <si>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</si>
  <si>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</si>
  <si>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</si>
  <si>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</si>
  <si>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</si>
  <si>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</si>
  <si>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</si>
  <si>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</si>
  <si>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</si>
  <si>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</si>
  <si>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</si>
  <si>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</si>
  <si>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</si>
  <si>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</si>
  <si>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</si>
  <si>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</si>
  <si>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</si>
  <si>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</si>
  <si>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</si>
  <si>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</si>
  <si>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</si>
  <si>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</si>
  <si>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</si>
  <si>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</si>
  <si>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</si>
  <si>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</si>
  <si>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</si>
  <si>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</si>
  <si>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</si>
  <si>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</si>
  <si>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</si>
  <si>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</si>
  <si>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</si>
  <si>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</si>
  <si>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</si>
  <si>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</si>
  <si>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</si>
  <si>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</si>
  <si>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</si>
  <si>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</si>
  <si>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</si>
  <si>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</si>
  <si>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</si>
  <si>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</si>
  <si>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</si>
  <si>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</si>
  <si>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</si>
  <si>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</si>
  <si>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</si>
  <si>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</si>
  <si>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</si>
  <si>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</si>
  <si>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</si>
  <si>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</si>
  <si>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</si>
  <si>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</si>
  <si>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</si>
  <si>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</si>
  <si>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</si>
  <si>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</si>
  <si>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</si>
  <si>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</si>
  <si>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</si>
  <si>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</si>
  <si>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</si>
  <si>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</si>
  <si>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</si>
  <si>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</si>
  <si>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</si>
  <si>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</si>
  <si>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</si>
  <si>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</si>
  <si>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</si>
  <si>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</si>
  <si>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</si>
  <si>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</si>
  <si>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</si>
  <si>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</si>
  <si>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</si>
  <si>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</si>
  <si>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</si>
  <si>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</si>
  <si>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</si>
  <si>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</si>
  <si>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</si>
  <si>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</si>
  <si>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</si>
  <si>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</si>
  <si>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</si>
  <si>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</si>
  <si>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</si>
  <si>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</si>
  <si>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</si>
  <si>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</si>
  <si>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</si>
  <si>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</si>
  <si>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</si>
  <si>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</si>
  <si>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</si>
  <si>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</si>
  <si>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</si>
  <si>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</si>
  <si>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</si>
  <si>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</si>
  <si>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</si>
  <si>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</si>
  <si>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</si>
  <si>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</si>
  <si>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</si>
  <si>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</si>
  <si>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</si>
  <si>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</si>
  <si>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</si>
  <si>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</si>
  <si>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</si>
  <si>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</si>
  <si>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</si>
  <si>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</si>
  <si>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</si>
  <si>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</si>
  <si>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</si>
  <si>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</si>
  <si>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</si>
  <si>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</si>
  <si>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</si>
  <si>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</si>
  <si>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</si>
  <si>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</si>
  <si>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</si>
  <si>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</si>
  <si>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</si>
  <si>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</si>
  <si>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</si>
  <si>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</si>
  <si>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</si>
  <si>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</si>
  <si>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</si>
  <si>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</si>
  <si>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</si>
  <si>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</si>
  <si>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</si>
  <si>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</si>
  <si>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</si>
  <si>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</si>
  <si>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</si>
  <si>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</si>
  <si>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</si>
  <si>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</si>
  <si>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</si>
  <si>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</si>
  <si>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</si>
  <si>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</si>
  <si>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</si>
  <si>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</si>
  <si>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</si>
  <si>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</si>
  <si>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</si>
  <si>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</si>
  <si>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</si>
  <si>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</si>
  <si>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</si>
  <si>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</si>
  <si>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</si>
  <si>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</si>
  <si>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</si>
  <si>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</si>
  <si>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</si>
  <si>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</si>
  <si>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</si>
  <si>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</si>
  <si>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</si>
  <si>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</si>
  <si>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</si>
  <si>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</si>
  <si>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</si>
  <si>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</si>
  <si>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</si>
  <si>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</si>
  <si>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</si>
  <si>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</si>
  <si>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</si>
  <si>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</si>
  <si>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</si>
  <si>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</si>
  <si>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</si>
  <si>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</si>
  <si>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</si>
  <si>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</si>
  <si>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</si>
  <si>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</si>
  <si>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</si>
  <si>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</si>
  <si>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</si>
  <si>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</si>
  <si>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</si>
  <si>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</si>
  <si>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</si>
  <si>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</si>
  <si>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</si>
  <si>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</si>
  <si>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</si>
  <si>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</si>
  <si>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</si>
  <si>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</si>
  <si>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</si>
  <si>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</si>
  <si>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</si>
  <si>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</si>
  <si>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</si>
  <si>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</si>
  <si>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</si>
  <si>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</si>
  <si>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</si>
  <si>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</si>
  <si>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</si>
  <si>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</si>
  <si>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</si>
  <si>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</si>
  <si>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</si>
  <si>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</si>
  <si>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</si>
  <si>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</si>
  <si>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</si>
  <si>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</si>
  <si>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</si>
  <si>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</si>
  <si>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</si>
  <si>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</si>
  <si>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</si>
  <si>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</si>
  <si>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</si>
  <si>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</si>
  <si>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</si>
  <si>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</si>
  <si>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</si>
  <si>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</si>
  <si>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</si>
  <si>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</si>
  <si>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</si>
  <si>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</si>
  <si>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</si>
  <si>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</si>
  <si>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</si>
  <si>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</si>
  <si>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</si>
  <si>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</si>
  <si>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</si>
  <si>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</si>
  <si>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</si>
  <si>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</si>
  <si>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</si>
  <si>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</si>
  <si>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</si>
  <si>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</si>
  <si>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</si>
  <si>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</si>
  <si>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</si>
  <si>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</si>
  <si>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</si>
  <si>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</si>
  <si>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</si>
  <si>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</si>
  <si>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</si>
  <si>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</si>
  <si>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</si>
  <si>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</si>
  <si>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</si>
  <si>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</si>
  <si>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</si>
  <si>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</si>
  <si>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</si>
  <si>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</si>
  <si>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</si>
  <si>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</si>
  <si>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</si>
  <si>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</si>
  <si>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</si>
  <si>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</si>
  <si>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</si>
  <si>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</si>
  <si>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</si>
  <si>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</si>
  <si>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</si>
  <si>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</si>
  <si>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</si>
  <si>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</si>
  <si>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</si>
  <si>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</si>
  <si>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</si>
  <si>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</si>
  <si>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</si>
  <si>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</si>
  <si>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</si>
  <si>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</si>
  <si>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</si>
  <si>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</si>
  <si>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</si>
  <si>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</si>
  <si>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</si>
  <si>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</si>
  <si>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</si>
  <si>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</si>
  <si>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</si>
  <si>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</si>
  <si>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</si>
  <si>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</si>
  <si>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</si>
  <si>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</si>
  <si>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</si>
  <si>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</si>
  <si>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</si>
  <si>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</si>
  <si>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</si>
  <si>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</si>
  <si>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</si>
  <si>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</si>
  <si>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</si>
  <si>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</si>
  <si>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</si>
  <si>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</si>
  <si>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</si>
  <si>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</si>
  <si>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</si>
  <si>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</si>
  <si>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</si>
  <si>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</si>
  <si>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</si>
  <si>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</si>
  <si>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</si>
  <si>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</si>
  <si>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</si>
  <si>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</si>
  <si>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</si>
  <si>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</si>
  <si>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</si>
  <si>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</si>
  <si>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</si>
  <si>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</si>
  <si>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</si>
  <si>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</si>
  <si>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</si>
  <si>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</si>
  <si>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</si>
  <si>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</si>
  <si>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</si>
  <si>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</si>
  <si>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</si>
  <si>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</si>
  <si>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</si>
  <si>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</si>
  <si>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</si>
  <si>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</si>
  <si>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</si>
  <si>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</si>
  <si>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</si>
  <si>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</si>
  <si>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</si>
  <si>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</si>
  <si>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</si>
  <si>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</si>
  <si>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</si>
  <si>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</si>
  <si>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</si>
  <si>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</si>
  <si>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</si>
  <si>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</si>
  <si>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</si>
  <si>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</si>
  <si>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</si>
  <si>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</si>
  <si>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</si>
  <si>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</si>
  <si>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</si>
  <si>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</si>
  <si>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</si>
  <si>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</si>
  <si>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</si>
  <si>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</si>
  <si>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</si>
  <si>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</si>
  <si>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</si>
  <si>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</si>
  <si>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</si>
  <si>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</si>
  <si>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</si>
  <si>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</si>
  <si>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</si>
  <si>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</si>
  <si>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</si>
  <si>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</si>
  <si>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</si>
  <si>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</si>
  <si>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</si>
  <si>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</si>
  <si>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</si>
  <si>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</si>
  <si>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</si>
  <si>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</si>
  <si>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</si>
  <si>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</si>
  <si>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</si>
  <si>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</si>
  <si>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</si>
  <si>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</si>
  <si>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</si>
  <si>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</si>
  <si>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</si>
  <si>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</si>
  <si>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</si>
  <si>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</si>
  <si>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</si>
  <si>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</si>
  <si>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</si>
  <si>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</si>
  <si>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</si>
  <si>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</si>
  <si>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</si>
  <si>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</si>
  <si>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</si>
  <si>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</si>
  <si>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</si>
  <si>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</si>
  <si>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</si>
  <si>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</si>
  <si>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</si>
  <si>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</si>
  <si>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</si>
  <si>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</si>
  <si>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</si>
  <si>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</si>
  <si>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</si>
  <si>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</si>
  <si>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</si>
  <si>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</si>
  <si>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</si>
  <si>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</si>
  <si>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</si>
  <si>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</si>
  <si>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</si>
  <si>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</si>
  <si>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</si>
  <si>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</si>
  <si>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</si>
  <si>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</si>
  <si>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</si>
  <si>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</si>
  <si>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</si>
  <si>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</si>
  <si>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</si>
  <si>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</si>
  <si>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</si>
  <si>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</si>
  <si>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</si>
  <si>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</si>
  <si>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</si>
  <si>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</si>
  <si>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</si>
  <si>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</si>
  <si>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</si>
  <si>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</si>
  <si>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</si>
  <si>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</si>
  <si>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</si>
  <si>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</si>
  <si>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</si>
  <si>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</si>
  <si>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</si>
  <si>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</si>
  <si>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</si>
  <si>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</si>
  <si>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</si>
  <si>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</si>
  <si>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</si>
  <si>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</si>
  <si>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</si>
  <si>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</si>
  <si>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</si>
  <si>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</si>
  <si>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</si>
  <si>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</si>
  <si>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</si>
  <si>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</si>
  <si>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</si>
  <si>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</si>
  <si>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</si>
  <si>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</si>
  <si>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</si>
  <si>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</si>
  <si>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</si>
  <si>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</si>
  <si>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</si>
  <si>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</si>
  <si>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</si>
  <si>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</si>
  <si>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</si>
  <si>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</si>
  <si>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</si>
  <si>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</si>
  <si>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</si>
  <si>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</si>
  <si>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</si>
  <si>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</si>
  <si>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</si>
  <si>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</si>
  <si>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</si>
  <si>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</si>
  <si>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</si>
  <si>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</si>
  <si>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</si>
  <si>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</si>
  <si>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</si>
  <si>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</si>
  <si>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</si>
  <si>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</si>
  <si>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</si>
  <si>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</si>
  <si>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</si>
  <si>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</si>
  <si>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</si>
  <si>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</si>
  <si>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</si>
  <si>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</si>
  <si>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</si>
  <si>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</si>
  <si>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</si>
  <si>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</si>
  <si>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</si>
  <si>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</si>
  <si>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</si>
  <si>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</si>
  <si>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</si>
  <si>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</si>
  <si>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</si>
  <si>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</si>
  <si>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</si>
  <si>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</si>
  <si>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</si>
  <si>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</si>
  <si>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</si>
  <si>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</si>
  <si>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</si>
  <si>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</si>
  <si>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</si>
  <si>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</si>
  <si>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</si>
  <si>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</si>
  <si>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</si>
  <si>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</si>
  <si>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</si>
  <si>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</si>
  <si>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</si>
  <si>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</si>
  <si>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</si>
  <si>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</si>
  <si>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</si>
  <si>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</si>
  <si>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</si>
  <si>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</si>
  <si>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</si>
  <si>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</si>
  <si>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</si>
  <si>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</si>
  <si>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</si>
  <si>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</si>
  <si>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</si>
  <si>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</si>
  <si>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</si>
  <si>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</si>
  <si>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</si>
  <si>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</si>
  <si>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</si>
  <si>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</si>
  <si>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</si>
  <si>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</si>
  <si>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</si>
  <si>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</si>
  <si>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</si>
  <si>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</si>
  <si>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</si>
  <si>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</si>
  <si>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</si>
  <si>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</si>
  <si>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</si>
  <si>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</si>
  <si>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</si>
  <si>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</si>
  <si>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</si>
  <si>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</si>
  <si>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</si>
  <si>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</si>
  <si>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</si>
  <si>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</si>
  <si>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</si>
  <si>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</si>
  <si>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</si>
  <si>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</si>
  <si>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</si>
  <si>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</si>
  <si>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</si>
  <si>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</si>
  <si>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</si>
  <si>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</si>
  <si>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</si>
  <si>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</si>
  <si>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</si>
  <si>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</si>
  <si>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</si>
  <si>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</si>
  <si>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</si>
  <si>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</si>
  <si>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</si>
  <si>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</si>
  <si>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</si>
  <si>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</si>
  <si>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</si>
  <si>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</si>
  <si>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</si>
  <si>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</si>
  <si>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</si>
  <si>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</si>
  <si>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</si>
  <si>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</si>
  <si>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</si>
  <si>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</si>
  <si>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</si>
  <si>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</si>
  <si>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</si>
  <si>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</si>
  <si>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</si>
  <si>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</si>
  <si>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</si>
  <si>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</si>
  <si>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</si>
  <si>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</si>
  <si>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</si>
  <si>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</si>
  <si>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</si>
  <si>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</si>
  <si>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</si>
  <si>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</si>
  <si>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</si>
  <si>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</si>
  <si>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</si>
  <si>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</si>
  <si>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</si>
  <si>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</si>
  <si>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</si>
  <si>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</si>
  <si>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</si>
  <si>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</si>
  <si>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</si>
  <si>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</si>
  <si>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</si>
  <si>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</si>
  <si>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</si>
  <si>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</si>
  <si>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</si>
  <si>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</si>
  <si>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</si>
  <si>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</si>
  <si>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</si>
  <si>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</si>
  <si>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</si>
  <si>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</si>
  <si>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</si>
  <si>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</si>
  <si>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</si>
  <si>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</si>
  <si>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</si>
  <si>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</si>
  <si>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</si>
  <si>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</si>
  <si>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</si>
  <si>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</si>
  <si>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</si>
  <si>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</si>
  <si>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</si>
  <si>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</si>
  <si>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</si>
  <si>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</si>
  <si>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</si>
  <si>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</si>
  <si>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</si>
  <si>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</si>
  <si>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</si>
  <si>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</si>
  <si>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</si>
  <si>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</si>
  <si>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</si>
  <si>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</si>
  <si>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</si>
  <si>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</si>
  <si>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</si>
  <si>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</si>
  <si>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</si>
  <si>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</si>
  <si>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</si>
  <si>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</si>
  <si>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</si>
  <si>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</si>
  <si>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</si>
  <si>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</si>
  <si>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</si>
  <si>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</si>
  <si>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</si>
  <si>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</si>
  <si>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</si>
  <si>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</si>
  <si>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</si>
  <si>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</si>
  <si>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</si>
  <si>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</si>
  <si>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</si>
  <si>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</si>
  <si>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</si>
  <si>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</si>
  <si>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</si>
  <si>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</si>
  <si>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</si>
  <si>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</si>
  <si>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</si>
  <si>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</si>
  <si>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</si>
  <si>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</si>
  <si>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</si>
  <si>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</si>
  <si>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</si>
  <si>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</si>
  <si>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</si>
  <si>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</si>
  <si>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</si>
  <si>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</si>
  <si>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</si>
  <si>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</si>
  <si>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</si>
  <si>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</si>
  <si>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</si>
  <si>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</si>
  <si>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</si>
  <si>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</si>
  <si>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</si>
  <si>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</si>
  <si>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</si>
  <si>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</si>
  <si>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</si>
  <si>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</si>
  <si>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</si>
  <si>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</si>
  <si>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</si>
  <si>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</si>
  <si>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</si>
  <si>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</si>
  <si>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</si>
  <si>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</si>
  <si>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</si>
  <si>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</si>
  <si>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</si>
  <si>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</si>
  <si>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</si>
  <si>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</si>
  <si>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</si>
  <si>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</si>
  <si>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</si>
  <si>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</si>
  <si>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</si>
  <si>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</si>
  <si>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</si>
  <si>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</si>
  <si>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</si>
  <si>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</si>
  <si>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</si>
  <si>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</si>
  <si>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</si>
  <si>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</si>
  <si>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</si>
  <si>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</si>
  <si>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</si>
  <si>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</si>
  <si>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</si>
  <si>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</si>
  <si>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</si>
  <si>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</si>
  <si>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</si>
  <si>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</si>
  <si>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</si>
  <si>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</si>
  <si>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</si>
  <si>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</si>
  <si>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</si>
  <si>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</si>
  <si>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</si>
  <si>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</si>
  <si>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</si>
  <si>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</si>
  <si>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</si>
  <si>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</si>
  <si>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</si>
  <si>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</si>
  <si>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</si>
  <si>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</si>
  <si>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</si>
  <si>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</si>
  <si>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</si>
  <si>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</si>
  <si>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</si>
  <si>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</si>
  <si>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</si>
  <si>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</si>
  <si>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</si>
  <si>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</si>
  <si>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</si>
  <si>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</si>
  <si>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</si>
  <si>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</si>
  <si>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</si>
  <si>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</si>
  <si>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</si>
  <si>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</si>
  <si>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</si>
  <si>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</si>
  <si>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</si>
  <si>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</si>
  <si>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</si>
  <si>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</si>
  <si>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</si>
  <si>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</si>
  <si>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</si>
  <si>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</si>
  <si>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</si>
  <si>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</si>
  <si>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</si>
  <si>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</si>
  <si>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</si>
  <si>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</si>
  <si>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</si>
  <si>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</si>
  <si>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</si>
  <si>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</si>
  <si>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</si>
  <si>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</si>
  <si>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</si>
  <si>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</si>
  <si>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</si>
  <si>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</si>
  <si>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</si>
  <si>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</si>
  <si>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</si>
  <si>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</si>
  <si>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</si>
  <si>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</si>
  <si>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</si>
  <si>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</si>
  <si>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</si>
  <si>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</si>
  <si>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</si>
  <si>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</si>
  <si>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</si>
  <si>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</si>
  <si>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</si>
  <si>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</si>
  <si>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</si>
  <si>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</si>
  <si>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</si>
  <si>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</si>
  <si>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</si>
  <si>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</si>
  <si>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</si>
  <si>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</si>
  <si>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</si>
  <si>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</si>
  <si>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</si>
  <si>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</si>
  <si>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</si>
  <si>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</si>
  <si>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</si>
  <si>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</si>
  <si>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</si>
  <si>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</si>
  <si>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</si>
  <si>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</si>
  <si>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</si>
  <si>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</si>
  <si>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</si>
  <si>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</si>
  <si>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</si>
  <si>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</si>
  <si>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</si>
  <si>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</si>
  <si>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</si>
  <si>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</si>
  <si>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</si>
  <si>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</si>
  <si>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</si>
  <si>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</si>
  <si>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</si>
  <si>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</si>
  <si>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</si>
  <si>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</si>
  <si>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</si>
  <si>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</si>
  <si>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</si>
  <si>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</si>
  <si>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</si>
  <si>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</si>
  <si>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</si>
  <si>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</si>
  <si>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</si>
  <si>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</si>
  <si>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</si>
  <si>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</si>
  <si>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</si>
  <si>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</si>
  <si>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</si>
  <si>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</si>
  <si>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</si>
  <si>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</si>
  <si>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</si>
  <si>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</si>
  <si>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</si>
  <si>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</si>
  <si>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</si>
  <si>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</si>
  <si>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</si>
  <si>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</si>
  <si>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</si>
  <si>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</si>
  <si>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</si>
  <si>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</si>
  <si>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</si>
  <si>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</si>
  <si>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</si>
  <si>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</si>
  <si>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</si>
  <si>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</si>
  <si>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</si>
  <si>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</si>
  <si>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</si>
  <si>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</si>
  <si>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</si>
  <si>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</si>
  <si>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</si>
  <si>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</si>
  <si>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</si>
  <si>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</si>
  <si>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</si>
  <si>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</si>
  <si>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</si>
  <si>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</si>
  <si>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</si>
  <si>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</si>
  <si>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</si>
  <si>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</si>
  <si>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</si>
  <si>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</si>
  <si>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</si>
  <si>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</si>
  <si>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</si>
  <si>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</si>
  <si>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</si>
  <si>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</si>
  <si>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</si>
  <si>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</si>
  <si>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</si>
  <si>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</si>
  <si>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</si>
  <si>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</si>
  <si>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</si>
  <si>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</si>
  <si>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</si>
  <si>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</si>
  <si>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</si>
  <si>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</si>
  <si>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</si>
  <si>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</si>
  <si>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</si>
  <si>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</si>
  <si>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</si>
  <si>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</si>
  <si>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</si>
  <si>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</si>
  <si>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</si>
  <si>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</si>
  <si>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</si>
  <si>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</si>
  <si>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</si>
  <si>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</si>
  <si>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</si>
  <si>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</si>
  <si>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</si>
  <si>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</si>
  <si>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</si>
  <si>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</si>
  <si>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</si>
  <si>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</si>
  <si>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</si>
  <si>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</si>
  <si>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</si>
  <si>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</si>
  <si>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</si>
  <si>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</si>
  <si>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</si>
  <si>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</si>
  <si>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</si>
  <si>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</si>
  <si>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</si>
  <si>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</si>
  <si>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</si>
  <si>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</si>
  <si>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</si>
  <si>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</si>
  <si>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</si>
  <si>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</si>
  <si>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</si>
  <si>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</si>
  <si>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</si>
  <si>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</si>
  <si>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</si>
  <si>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</si>
  <si>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</si>
  <si>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</si>
  <si>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</si>
  <si>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</si>
  <si>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</si>
  <si>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</si>
  <si>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</si>
  <si>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</si>
  <si>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</si>
  <si>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</si>
  <si>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</si>
  <si>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</si>
  <si>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</si>
  <si>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</si>
  <si>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</si>
  <si>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</si>
  <si>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</si>
  <si>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</si>
  <si>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</si>
  <si>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</si>
  <si>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</si>
  <si>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</si>
  <si>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</si>
  <si>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</si>
  <si>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</si>
  <si>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</si>
  <si>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</si>
  <si>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</si>
  <si>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</si>
  <si>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</si>
  <si>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</si>
  <si>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</si>
  <si>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</si>
  <si>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</si>
  <si>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</si>
  <si>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</si>
  <si>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</si>
  <si>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</si>
  <si>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</si>
  <si>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</si>
  <si>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</si>
  <si>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</si>
  <si>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</si>
  <si>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</si>
  <si>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</si>
  <si>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</si>
  <si>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</si>
  <si>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</si>
  <si>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</si>
  <si>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</si>
  <si>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</si>
  <si>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</si>
  <si>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</si>
  <si>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</si>
  <si>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</si>
  <si>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</si>
  <si>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</si>
  <si>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</si>
  <si>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</si>
  <si>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</si>
  <si>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</si>
  <si>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</si>
  <si>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</si>
  <si>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</si>
  <si>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</si>
  <si>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</si>
  <si>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</si>
  <si>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</si>
  <si>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</si>
  <si>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</si>
  <si>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</si>
  <si>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</si>
  <si>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</si>
  <si>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</si>
  <si>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</si>
  <si>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</si>
  <si>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</si>
  <si>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</si>
  <si>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</si>
  <si>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</si>
  <si>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</si>
  <si>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</si>
  <si>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</si>
  <si>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</si>
  <si>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</si>
  <si>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</si>
  <si>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</si>
  <si>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</si>
  <si>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</si>
  <si>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</si>
  <si>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</si>
  <si>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</si>
  <si>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</si>
  <si>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</si>
  <si>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</si>
  <si>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</si>
  <si>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</si>
  <si>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</si>
  <si>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</si>
  <si>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</si>
  <si>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</si>
  <si>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</si>
  <si>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</si>
  <si>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</si>
  <si>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</si>
  <si>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</si>
  <si>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</si>
  <si>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</si>
  <si>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</si>
  <si>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</si>
  <si>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</si>
  <si>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</si>
  <si>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</si>
  <si>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</si>
  <si>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</si>
  <si>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</si>
  <si>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</si>
  <si>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</si>
  <si>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</si>
  <si>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</si>
  <si>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</si>
  <si>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</si>
  <si>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</si>
  <si>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</si>
  <si>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</si>
  <si>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</si>
  <si>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</si>
  <si>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</si>
  <si>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</si>
  <si>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</si>
  <si>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</si>
  <si>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</si>
  <si>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</si>
  <si>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</si>
  <si>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</si>
  <si>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</si>
  <si>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</si>
  <si>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</si>
  <si>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</si>
  <si>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</si>
  <si>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</si>
  <si>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</si>
  <si>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</si>
  <si>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</si>
  <si>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</si>
  <si>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</si>
  <si>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</si>
  <si>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</si>
  <si>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</si>
  <si>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</si>
  <si>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</si>
  <si>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</si>
  <si>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</si>
  <si>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</si>
  <si>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</si>
  <si>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</si>
  <si>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</si>
  <si>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</si>
  <si>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</si>
  <si>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</si>
  <si>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</si>
  <si>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</si>
  <si>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</si>
  <si>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</si>
  <si>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</si>
  <si>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</si>
  <si>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</si>
  <si>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</si>
  <si>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</si>
  <si>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</si>
  <si>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</si>
  <si>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</si>
  <si>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</si>
  <si>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</si>
  <si>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</si>
  <si>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</si>
  <si>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</si>
  <si>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</si>
  <si>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</si>
  <si>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</si>
  <si>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</si>
  <si>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</si>
  <si>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</si>
  <si>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</si>
  <si>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</si>
  <si>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</si>
  <si>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</si>
  <si>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</si>
  <si>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</si>
  <si>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</si>
  <si>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</si>
  <si>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</si>
  <si>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</si>
  <si>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</si>
  <si>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</si>
  <si>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</si>
  <si>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</si>
  <si>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</si>
  <si>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</si>
  <si>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</si>
  <si>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</si>
  <si>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</si>
  <si>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</si>
  <si>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</si>
  <si>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</si>
  <si>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</si>
  <si>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</si>
  <si>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</si>
  <si>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</si>
  <si>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</si>
  <si>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</si>
  <si>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</si>
  <si>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</si>
  <si>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</si>
  <si>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</si>
  <si>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</si>
  <si>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</si>
  <si>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</si>
  <si>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</si>
  <si>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</si>
  <si>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</si>
  <si>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</si>
  <si>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</si>
  <si>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</si>
  <si>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</si>
  <si>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</si>
  <si>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</si>
  <si>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</si>
  <si>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</si>
  <si>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</si>
  <si>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</si>
  <si>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</si>
  <si>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</si>
  <si>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</si>
  <si>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</si>
  <si>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</si>
  <si>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</si>
  <si>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</si>
  <si>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</si>
  <si>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</si>
  <si>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</si>
  <si>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</si>
  <si>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</si>
  <si>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</si>
  <si>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</si>
  <si>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</si>
  <si>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</si>
  <si>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</si>
  <si>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</si>
  <si>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</si>
  <si>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</si>
  <si>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</si>
  <si>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</si>
  <si>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</si>
  <si>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</si>
  <si>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</si>
  <si>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</si>
  <si>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</si>
  <si>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</si>
  <si>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</si>
  <si>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</si>
  <si>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</si>
  <si>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</si>
  <si>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</si>
  <si>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</si>
  <si>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</si>
  <si>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</si>
  <si>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</si>
  <si>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</si>
  <si>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</si>
  <si>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</si>
  <si>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</si>
  <si>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</si>
  <si>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</si>
  <si>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</si>
  <si>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</si>
  <si>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</si>
  <si>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</si>
  <si>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</si>
  <si>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</si>
  <si>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</si>
  <si>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</si>
  <si>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</si>
  <si>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</si>
  <si>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</si>
  <si>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</si>
  <si>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</si>
  <si>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</si>
  <si>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</si>
  <si>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</si>
  <si>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</si>
  <si>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</si>
  <si>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</si>
  <si>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</si>
  <si>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</si>
  <si>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</si>
  <si>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</si>
  <si>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</si>
  <si>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</si>
  <si>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</si>
  <si>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</si>
  <si>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</si>
  <si>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</si>
  <si>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</si>
  <si>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</si>
  <si>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</si>
  <si>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</si>
  <si>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</si>
  <si>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</si>
  <si>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</si>
  <si>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</si>
  <si>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</si>
  <si>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</si>
  <si>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</si>
  <si>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</si>
  <si>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</si>
  <si>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</si>
  <si>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</si>
  <si>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</si>
  <si>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</si>
  <si>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</si>
  <si>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</si>
  <si>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</si>
  <si>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</si>
  <si>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</si>
  <si>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</si>
  <si>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</si>
  <si>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</si>
  <si>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</si>
  <si>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</si>
  <si>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</si>
  <si>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</si>
  <si>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</si>
  <si>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</si>
  <si>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</si>
  <si>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</si>
  <si>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</si>
  <si>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</si>
  <si>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</si>
  <si>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</si>
  <si>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</si>
  <si>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</si>
  <si>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</si>
  <si>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</si>
  <si>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</si>
  <si>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</si>
  <si>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</si>
  <si>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</si>
  <si>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</si>
  <si>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</si>
  <si>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</si>
  <si>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</si>
  <si>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</si>
  <si>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</si>
  <si>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</si>
  <si>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</si>
  <si>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</si>
  <si>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</si>
  <si>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</si>
  <si>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</si>
  <si>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</si>
  <si>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</si>
  <si>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</si>
  <si>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</si>
  <si>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</si>
  <si>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</si>
  <si>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</si>
  <si>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</si>
  <si>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</si>
  <si>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</si>
  <si>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</si>
  <si>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</si>
  <si>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</si>
  <si>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</si>
  <si>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</si>
  <si>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</si>
  <si>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</si>
  <si>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</si>
  <si>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</si>
  <si>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</si>
  <si>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</si>
  <si>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</si>
  <si>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</si>
  <si>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</si>
  <si>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</si>
  <si>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</si>
  <si>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</si>
  <si>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</si>
  <si>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</si>
  <si>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</si>
  <si>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</si>
  <si>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</si>
  <si>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</si>
  <si>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</si>
  <si>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</si>
  <si>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</si>
  <si>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</si>
  <si>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</si>
  <si>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</si>
  <si>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</si>
  <si>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</si>
  <si>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</si>
  <si>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</si>
  <si>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</si>
  <si>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</si>
  <si>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</si>
  <si>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</si>
  <si>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</si>
  <si>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</si>
  <si>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</si>
  <si>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</si>
  <si>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</si>
  <si>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</si>
  <si>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</si>
  <si>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</si>
  <si>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</si>
  <si>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</si>
  <si>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</si>
  <si>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</si>
  <si>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</si>
  <si>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</si>
  <si>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</si>
  <si>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</si>
  <si>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</si>
  <si>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</si>
  <si>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</si>
  <si>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</si>
  <si>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</si>
  <si>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</si>
  <si>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</si>
  <si>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</si>
  <si>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</si>
  <si>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</si>
  <si>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</si>
  <si>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</si>
  <si>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</si>
  <si>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</si>
  <si>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</si>
  <si>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</si>
  <si>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</si>
  <si>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</si>
  <si>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</si>
  <si>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</si>
  <si>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</si>
  <si>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</si>
  <si>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</si>
  <si>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</si>
  <si>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</si>
  <si>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</si>
  <si>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</si>
  <si>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</si>
  <si>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</si>
  <si>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</si>
  <si>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</si>
  <si>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</si>
  <si>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</si>
  <si>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</si>
  <si>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</si>
  <si>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</si>
  <si>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</si>
  <si>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</si>
  <si>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</si>
  <si>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</si>
  <si>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</si>
  <si>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</si>
  <si>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</si>
  <si>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</si>
  <si>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</si>
  <si>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</si>
  <si>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</si>
  <si>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</si>
  <si>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</si>
  <si>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</si>
  <si>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</si>
  <si>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</si>
  <si>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</si>
  <si>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</si>
  <si>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</si>
  <si>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</si>
  <si>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</si>
  <si>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</si>
  <si>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</si>
  <si>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</si>
  <si>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</si>
  <si>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</si>
  <si>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</si>
  <si>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</si>
  <si>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</si>
  <si>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</si>
  <si>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</si>
  <si>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</si>
  <si>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</si>
  <si>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</si>
  <si>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</si>
  <si>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</si>
  <si>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</si>
  <si>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</si>
  <si>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</si>
  <si>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</si>
  <si>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</si>
  <si>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</si>
  <si>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</si>
  <si>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</si>
  <si>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</si>
  <si>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</si>
  <si>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</si>
  <si>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</si>
  <si>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</si>
  <si>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</si>
  <si>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</si>
  <si>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</si>
  <si>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</si>
  <si>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</si>
  <si>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</si>
  <si>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</si>
  <si>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</si>
  <si>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</si>
  <si>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</si>
  <si>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</si>
  <si>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</si>
  <si>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</si>
  <si>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</si>
  <si>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</si>
  <si>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</si>
  <si>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</si>
  <si>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</si>
  <si>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</si>
  <si>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</si>
  <si>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</si>
  <si>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</si>
  <si>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</si>
  <si>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</si>
  <si>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</si>
  <si>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</si>
  <si>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</si>
  <si>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</si>
  <si>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</si>
  <si>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</si>
  <si>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</si>
  <si>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</si>
  <si>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</si>
  <si>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</si>
  <si>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</si>
  <si>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</si>
  <si>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</si>
  <si>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</si>
  <si>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</si>
  <si>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</si>
  <si>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</si>
  <si>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</si>
  <si>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</si>
  <si>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</si>
  <si>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</si>
  <si>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</si>
  <si>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</si>
  <si>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</si>
  <si>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</si>
  <si>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</si>
  <si>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</si>
  <si>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</si>
  <si>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</si>
  <si>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</si>
  <si>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</si>
  <si>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</si>
  <si>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</si>
  <si>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</si>
  <si>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</si>
  <si>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</si>
  <si>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</si>
  <si>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</si>
  <si>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</si>
  <si>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</si>
  <si>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</si>
  <si>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</si>
  <si>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</si>
  <si>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</si>
  <si>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</si>
  <si>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</si>
  <si>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</si>
  <si>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</si>
  <si>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</si>
  <si>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</si>
  <si>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</si>
  <si>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</si>
  <si>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</si>
  <si>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</si>
  <si>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</si>
  <si>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</si>
  <si>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</si>
  <si>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</si>
  <si>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</si>
  <si>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</si>
  <si>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</si>
  <si>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</si>
  <si>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</si>
  <si>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</si>
  <si>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</si>
  <si>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</si>
  <si>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</si>
  <si>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</si>
  <si>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</si>
  <si>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</si>
  <si>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</si>
  <si>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</si>
  <si>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</si>
  <si>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</si>
  <si>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</si>
  <si>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</si>
  <si>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</si>
  <si>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</si>
  <si>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</si>
  <si>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</si>
  <si>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</si>
  <si>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</si>
  <si>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</si>
  <si>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</si>
  <si>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</si>
  <si>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</si>
  <si>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</si>
  <si>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</si>
  <si>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</si>
  <si>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</si>
  <si>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</si>
  <si>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</si>
  <si>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</si>
  <si>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</si>
  <si>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</si>
  <si>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</si>
  <si>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</si>
  <si>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</si>
  <si>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</si>
  <si>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</si>
  <si>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</si>
  <si>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</si>
  <si>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</si>
  <si>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</si>
  <si>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</si>
  <si>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</si>
  <si>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</si>
  <si>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</si>
  <si>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</si>
  <si>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</si>
  <si>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</si>
  <si>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</si>
  <si>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</si>
  <si>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</si>
  <si>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</si>
  <si>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</si>
  <si>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</si>
  <si>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</si>
  <si>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</si>
  <si>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</si>
  <si>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</si>
  <si>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</si>
  <si>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</si>
  <si>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</si>
  <si>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</si>
  <si>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</si>
  <si>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</si>
  <si>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</si>
  <si>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</si>
  <si>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</si>
  <si>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</si>
  <si>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</si>
  <si>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</si>
  <si>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</si>
  <si>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</si>
  <si>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</si>
  <si>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</si>
  <si>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</si>
  <si>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</si>
  <si>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</si>
  <si>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</si>
  <si>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</si>
  <si>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</si>
  <si>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</si>
  <si>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</si>
  <si>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</si>
  <si>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</si>
  <si>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</si>
  <si>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</si>
  <si>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</si>
  <si>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</si>
  <si>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</si>
  <si>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</si>
  <si>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</si>
  <si>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</si>
  <si>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</si>
  <si>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</si>
  <si>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</si>
  <si>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</si>
  <si>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</si>
  <si>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</si>
  <si>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</si>
  <si>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</si>
  <si>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</si>
  <si>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</si>
  <si>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</si>
  <si>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</si>
  <si>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</si>
  <si>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</si>
  <si>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</si>
  <si>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</si>
  <si>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</si>
  <si>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</si>
  <si>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</si>
  <si>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</si>
  <si>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</si>
  <si>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</si>
  <si>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</si>
  <si>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</si>
  <si>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</si>
  <si>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</si>
  <si>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</si>
  <si>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</si>
  <si>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</si>
  <si>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</si>
  <si>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</si>
  <si>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</si>
  <si>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</si>
  <si>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</si>
  <si>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</si>
  <si>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</si>
  <si>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</si>
  <si>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</si>
  <si>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</si>
  <si>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</si>
  <si>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</si>
  <si>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</si>
  <si>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</si>
  <si>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</si>
  <si>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</si>
  <si>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</si>
  <si>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</si>
  <si>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</si>
  <si>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</si>
  <si>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</si>
  <si>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</si>
  <si>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</si>
  <si>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</si>
  <si>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</si>
  <si>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</si>
  <si>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</si>
  <si>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</si>
  <si>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</si>
  <si>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</si>
  <si>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</si>
  <si>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</si>
  <si>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</si>
  <si>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</si>
  <si>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</si>
  <si>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</si>
  <si>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</si>
  <si>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</si>
  <si>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</si>
  <si>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</si>
  <si>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</si>
  <si>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</si>
  <si>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</si>
  <si>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</si>
  <si>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</si>
  <si>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</si>
  <si>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</si>
  <si>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</si>
  <si>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</si>
  <si>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</si>
  <si>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</si>
  <si>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</si>
  <si>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</si>
  <si>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</si>
  <si>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</si>
  <si>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</si>
  <si>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</si>
  <si>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</si>
  <si>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</si>
  <si>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</si>
  <si>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</si>
  <si>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</si>
  <si>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</si>
  <si>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</si>
  <si>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</si>
  <si>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</si>
  <si>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</si>
  <si>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</si>
  <si>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</si>
  <si>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</si>
  <si>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</si>
  <si>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</si>
  <si>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</si>
  <si>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</si>
  <si>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</si>
  <si>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</si>
  <si>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</si>
  <si>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</si>
  <si>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</si>
  <si>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</si>
  <si>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</si>
  <si>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</si>
  <si>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</si>
  <si>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</si>
  <si>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</si>
  <si>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</si>
  <si>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</si>
  <si>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</si>
  <si>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</si>
  <si>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</si>
  <si>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</si>
  <si>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</si>
  <si>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</si>
  <si>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</si>
  <si>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</si>
  <si>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</si>
  <si>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</si>
  <si>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</si>
  <si>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</si>
  <si>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</si>
  <si>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</si>
  <si>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</si>
  <si>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</si>
  <si>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</si>
  <si>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</si>
  <si>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</si>
  <si>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</si>
  <si>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</si>
  <si>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</si>
  <si>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</si>
  <si>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</si>
  <si>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</si>
  <si>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</si>
  <si>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</si>
  <si>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</si>
  <si>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</si>
  <si>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</si>
  <si>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</si>
  <si>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</si>
  <si>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</si>
  <si>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</si>
  <si>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</si>
  <si>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</si>
  <si>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</si>
  <si>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</si>
  <si>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</si>
  <si>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</si>
  <si>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</si>
  <si>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</si>
  <si>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</si>
  <si>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</si>
  <si>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</si>
  <si>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</si>
  <si>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</si>
  <si>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</si>
  <si>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</si>
  <si>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</si>
  <si>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</si>
  <si>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</si>
  <si>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</si>
  <si>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</si>
  <si>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</si>
  <si>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</si>
  <si>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</si>
  <si>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</si>
  <si>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</si>
  <si>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</si>
  <si>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</si>
  <si>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</si>
  <si>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</si>
  <si>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</si>
  <si>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</si>
  <si>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</si>
  <si>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</si>
  <si>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</si>
  <si>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</si>
  <si>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</si>
  <si>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</si>
  <si>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</si>
  <si>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</si>
  <si>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</si>
  <si>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</si>
  <si>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</si>
  <si>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</si>
  <si>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</si>
  <si>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</si>
  <si>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</si>
  <si>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</si>
  <si>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</si>
  <si>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</si>
  <si>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</si>
  <si>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</si>
  <si>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</si>
  <si>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</si>
  <si>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</si>
  <si>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</si>
  <si>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</si>
  <si>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</si>
  <si>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</si>
  <si>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</si>
  <si>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</si>
  <si>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</si>
  <si>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</si>
  <si>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</si>
  <si>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</si>
  <si>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</si>
  <si>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</si>
  <si>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</si>
  <si>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</si>
  <si>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</si>
  <si>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</si>
  <si>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</si>
  <si>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</si>
  <si>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</si>
  <si>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</si>
  <si>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</si>
  <si>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</si>
  <si>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</si>
  <si>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</si>
  <si>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</si>
  <si>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</si>
  <si>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</si>
  <si>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</si>
  <si>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</si>
  <si>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</si>
  <si>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</si>
  <si>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</si>
  <si>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</si>
  <si>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</si>
  <si>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</si>
  <si>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</si>
  <si>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</si>
  <si>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</si>
  <si>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</si>
  <si>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</si>
  <si>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</si>
  <si>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</si>
  <si>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</si>
  <si>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</si>
  <si>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</si>
  <si>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</si>
  <si>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</si>
  <si>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</si>
  <si>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</si>
  <si>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</si>
  <si>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</si>
  <si>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</si>
  <si>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</si>
  <si>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</si>
  <si>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</si>
  <si>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</si>
  <si>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</si>
  <si>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</si>
  <si>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</si>
  <si>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</si>
  <si>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</si>
  <si>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</si>
  <si>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</si>
  <si>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</si>
  <si>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</si>
  <si>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</si>
  <si>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</si>
  <si>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</si>
  <si>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</si>
  <si>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</si>
  <si>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</si>
  <si>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</si>
  <si>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</si>
  <si>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</si>
  <si>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</si>
  <si>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</si>
  <si>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</si>
  <si>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</si>
  <si>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</si>
  <si>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</si>
  <si>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</si>
  <si>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</si>
  <si>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</si>
  <si>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</si>
  <si>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</si>
  <si>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</si>
  <si>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</si>
  <si>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</si>
  <si>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</si>
  <si>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</si>
  <si>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</si>
  <si>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</si>
  <si>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</si>
  <si>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</si>
  <si>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</si>
  <si>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</si>
  <si>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</si>
  <si>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</si>
  <si>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</si>
  <si>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</si>
  <si>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</si>
  <si>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</si>
  <si>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</si>
  <si>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</si>
  <si>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</si>
  <si>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</si>
  <si>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</si>
  <si>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</si>
  <si>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</si>
  <si>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</si>
  <si>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</si>
  <si>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</si>
  <si>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</si>
  <si>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</si>
  <si>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</si>
  <si>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</si>
  <si>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</si>
  <si>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</si>
  <si>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</si>
  <si>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</si>
  <si>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</si>
  <si>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</si>
  <si>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</si>
  <si>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</si>
  <si>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</si>
  <si>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</si>
  <si>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</si>
  <si>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</si>
  <si>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</si>
  <si>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</si>
  <si>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</si>
  <si>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</si>
  <si>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</si>
  <si>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</si>
  <si>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</si>
  <si>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</si>
  <si>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</si>
  <si>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</si>
  <si>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</si>
  <si>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</si>
  <si>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</si>
  <si>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</si>
  <si>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</si>
  <si>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</si>
  <si>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</si>
  <si>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</si>
  <si>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</si>
  <si>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</si>
  <si>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</si>
  <si>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</si>
  <si>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</si>
  <si>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</si>
  <si>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</si>
  <si>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</si>
  <si>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</si>
  <si>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</si>
  <si>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</si>
  <si>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</si>
  <si>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</si>
  <si>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</si>
  <si>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</si>
  <si>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</si>
  <si>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</si>
  <si>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</si>
  <si>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</si>
  <si>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</si>
  <si>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</si>
  <si>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</si>
  <si>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</si>
  <si>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</si>
  <si>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</si>
  <si>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</si>
  <si>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</si>
  <si>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</si>
  <si>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</si>
  <si>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</si>
  <si>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</si>
  <si>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</si>
  <si>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</si>
  <si>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</si>
  <si>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</si>
  <si>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</si>
  <si>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</si>
  <si>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</si>
  <si>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</si>
  <si>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</si>
  <si>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</si>
  <si>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</si>
  <si>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</si>
  <si>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</si>
  <si>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</si>
  <si>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</si>
  <si>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</si>
  <si>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</si>
  <si>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</si>
  <si>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</si>
  <si>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</si>
  <si>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</si>
  <si>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</si>
  <si>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</si>
  <si>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</si>
  <si>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</si>
  <si>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</si>
  <si>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</si>
  <si>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</si>
  <si>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</si>
  <si>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</si>
  <si>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</si>
  <si>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</si>
  <si>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</si>
  <si>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</si>
  <si>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</si>
  <si>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</si>
  <si>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</si>
  <si>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</si>
  <si>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</si>
  <si>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</si>
  <si>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</si>
  <si>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</si>
  <si>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</si>
  <si>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</si>
  <si>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</si>
  <si>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</si>
  <si>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</si>
  <si>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</si>
  <si>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</si>
  <si>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</si>
  <si>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</si>
  <si>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</si>
  <si>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</si>
  <si>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</si>
  <si>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</si>
  <si>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</si>
  <si>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</si>
  <si>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</si>
  <si>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</si>
  <si>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</si>
  <si>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</si>
  <si>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</si>
  <si>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</si>
  <si>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</si>
  <si>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</si>
  <si>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</si>
  <si>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</si>
  <si>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</si>
  <si>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</si>
  <si>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</si>
  <si>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</si>
  <si>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</si>
  <si>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</si>
  <si>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</si>
  <si>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</si>
  <si>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</si>
  <si>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</si>
  <si>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</si>
  <si>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</si>
  <si>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</si>
  <si>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</si>
  <si>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</si>
  <si>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</si>
  <si>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</si>
  <si>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</si>
  <si>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</si>
  <si>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</si>
  <si>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</si>
  <si>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</si>
  <si>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</si>
  <si>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</si>
  <si>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</si>
  <si>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</si>
  <si>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</si>
  <si>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</si>
  <si>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</si>
  <si>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</si>
  <si>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</si>
  <si>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</si>
  <si>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</si>
  <si>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</si>
  <si>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</si>
  <si>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</si>
  <si>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</si>
  <si>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</si>
  <si>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</si>
  <si>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</si>
  <si>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</si>
  <si>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</si>
  <si>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</si>
  <si>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</si>
  <si>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</si>
  <si>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</si>
  <si>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</si>
  <si>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</si>
  <si>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</si>
  <si>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</si>
  <si>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</si>
  <si>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</si>
  <si>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</si>
  <si>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</si>
  <si>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</si>
  <si>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</si>
  <si>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</si>
  <si>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</si>
  <si>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</si>
  <si>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</si>
  <si>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</si>
  <si>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</si>
  <si>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</si>
  <si>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</si>
  <si>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</si>
  <si>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</si>
  <si>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</si>
  <si>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</si>
  <si>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</si>
  <si>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</si>
  <si>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</si>
  <si>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</si>
  <si>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</si>
  <si>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</si>
  <si>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</si>
  <si>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</si>
  <si>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</si>
  <si>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</si>
  <si>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</si>
  <si>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</si>
  <si>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</si>
  <si>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</si>
  <si>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</si>
  <si>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</si>
  <si>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</si>
  <si>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</si>
  <si>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</si>
  <si>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</si>
  <si>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</si>
  <si>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</si>
  <si>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</si>
  <si>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</si>
  <si>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</si>
  <si>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</si>
  <si>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</si>
  <si>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</si>
  <si>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</si>
  <si>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</si>
  <si>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</si>
  <si>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</si>
  <si>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</si>
  <si>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</si>
  <si>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</si>
  <si>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</si>
  <si>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</si>
  <si>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</si>
  <si>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</si>
  <si>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</si>
  <si>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</si>
  <si>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</si>
  <si>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</si>
  <si>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</si>
  <si>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</si>
  <si>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</si>
  <si>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</si>
  <si>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</si>
  <si>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</si>
  <si>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</si>
  <si>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</si>
  <si>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</si>
  <si>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</si>
  <si>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</si>
  <si>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</si>
  <si>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</si>
  <si>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</si>
  <si>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</si>
  <si>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</si>
  <si>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</si>
  <si>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</si>
  <si>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</si>
  <si>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</si>
  <si>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</si>
  <si>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</si>
  <si>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</si>
  <si>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</si>
  <si>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</si>
  <si>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</si>
  <si>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</si>
  <si>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</si>
  <si>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</si>
  <si>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</si>
  <si>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</si>
  <si>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</si>
  <si>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</si>
  <si>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</si>
  <si>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</si>
  <si>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</si>
  <si>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</si>
  <si>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</si>
  <si>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</si>
  <si>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</si>
  <si>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</si>
  <si>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</si>
  <si>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</si>
  <si>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</si>
  <si>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</si>
  <si>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</si>
  <si>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</si>
  <si>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</si>
  <si>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</si>
  <si>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</si>
  <si>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</si>
  <si>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</si>
  <si>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</si>
  <si>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</si>
  <si>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</si>
  <si>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</si>
  <si>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</si>
  <si>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</si>
  <si>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</si>
  <si>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</si>
  <si>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</si>
  <si>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</si>
  <si>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</si>
  <si>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</si>
  <si>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</si>
  <si>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</si>
  <si>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</si>
  <si>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</si>
  <si>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</si>
  <si>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</si>
  <si>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</si>
  <si>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</si>
  <si>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</si>
  <si>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</si>
  <si>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</si>
  <si>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</si>
  <si>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</si>
  <si>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</si>
  <si>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</si>
  <si>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</si>
  <si>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</si>
  <si>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</si>
  <si>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</si>
  <si>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</si>
  <si>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</si>
  <si>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</si>
  <si>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</si>
  <si>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</si>
  <si>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</si>
  <si>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</si>
  <si>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</si>
  <si>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</si>
  <si>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</si>
  <si>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</si>
  <si>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</si>
  <si>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</si>
  <si>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</si>
  <si>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</si>
  <si>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</si>
  <si>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</si>
  <si>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</si>
  <si>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</si>
  <si>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</si>
  <si>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</si>
  <si>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</si>
  <si>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</si>
  <si>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</si>
  <si>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</si>
  <si>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</si>
  <si>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</si>
  <si>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</si>
  <si>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</si>
  <si>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</si>
  <si>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</si>
  <si>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</si>
  <si>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</si>
  <si>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</si>
  <si>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</si>
  <si>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</si>
  <si>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</si>
  <si>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</si>
  <si>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</si>
  <si>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</si>
  <si>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</si>
  <si>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</si>
  <si>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</si>
  <si>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</si>
  <si>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</si>
  <si>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</si>
  <si>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</si>
  <si>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</si>
  <si>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</si>
  <si>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</si>
  <si>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</si>
  <si>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</si>
  <si>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</si>
  <si>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</si>
  <si>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</si>
  <si>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</si>
  <si>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</si>
  <si>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</si>
  <si>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</si>
  <si>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</si>
  <si>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</si>
  <si>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</si>
  <si>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</si>
  <si>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</si>
  <si>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</si>
  <si>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</si>
  <si>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</si>
  <si>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</si>
  <si>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</si>
  <si>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</si>
  <si>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</si>
  <si>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</si>
  <si>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</si>
  <si>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</si>
  <si>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</si>
  <si>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</si>
  <si>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</si>
  <si>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</si>
  <si>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</si>
  <si>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</si>
  <si>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</si>
  <si>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</si>
  <si>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</si>
  <si>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</si>
  <si>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</si>
  <si>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</si>
  <si>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</si>
  <si>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</si>
  <si>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</si>
  <si>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</si>
  <si>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</si>
  <si>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</si>
  <si>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</si>
  <si>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</si>
  <si>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</si>
  <si>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</si>
  <si>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</si>
  <si>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</si>
  <si>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</si>
  <si>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</si>
  <si>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</si>
  <si>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</si>
  <si>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</si>
  <si>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</si>
  <si>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</si>
  <si>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</si>
  <si>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</si>
  <si>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</si>
  <si>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</si>
  <si>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</si>
  <si>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</si>
  <si>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</si>
  <si>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</si>
  <si>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</si>
  <si>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</si>
  <si>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</si>
  <si>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</si>
  <si>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</si>
  <si>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</si>
  <si>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</si>
  <si>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</si>
  <si>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</si>
  <si>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</si>
  <si>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</si>
  <si>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</si>
  <si>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</si>
  <si>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</si>
  <si>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</si>
  <si>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</si>
  <si>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</si>
  <si>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</si>
  <si>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</si>
  <si>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</si>
  <si>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</si>
  <si>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</si>
  <si>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</si>
  <si>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</si>
  <si>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</si>
  <si>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</si>
  <si>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</si>
  <si>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</si>
  <si>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</si>
  <si>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</si>
  <si>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</si>
  <si>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</si>
  <si>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</si>
  <si>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</si>
  <si>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</si>
  <si>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</si>
  <si>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</si>
  <si>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</si>
  <si>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</si>
  <si>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</si>
  <si>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</si>
  <si>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</si>
  <si>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</si>
  <si>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</si>
  <si>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</si>
  <si>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</si>
  <si>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</si>
  <si>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</si>
  <si>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</si>
  <si>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</si>
  <si>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</si>
  <si>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</si>
  <si>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</si>
  <si>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</si>
  <si>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</si>
  <si>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</si>
  <si>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</si>
  <si>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</si>
  <si>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</si>
  <si>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</si>
  <si>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</si>
  <si>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</si>
  <si>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</si>
  <si>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</si>
  <si>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</si>
  <si>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</si>
  <si>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</si>
  <si>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</si>
  <si>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</si>
  <si>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</si>
  <si>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</si>
  <si>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</si>
  <si>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</si>
  <si>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</si>
  <si>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</si>
  <si>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</si>
  <si>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</si>
  <si>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</si>
  <si>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</si>
  <si>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</si>
  <si>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</si>
  <si>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</si>
  <si>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</si>
  <si>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</si>
  <si>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</si>
  <si>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</si>
  <si>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</si>
  <si>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</si>
  <si>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</si>
  <si>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</si>
  <si>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</si>
  <si>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</si>
  <si>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</si>
  <si>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</si>
  <si>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</si>
  <si>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</si>
  <si>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</si>
  <si>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</si>
  <si>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</si>
  <si>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</si>
  <si>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</si>
  <si>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</si>
  <si>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</si>
  <si>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</si>
  <si>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</si>
  <si>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</si>
  <si>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</si>
  <si>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</si>
  <si>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</si>
  <si>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</si>
  <si>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</si>
  <si>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</si>
  <si>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</si>
  <si>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</si>
  <si>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</si>
  <si>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</si>
  <si>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</si>
  <si>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</si>
  <si>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</si>
  <si>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</si>
  <si>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</si>
  <si>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</si>
  <si>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</si>
  <si>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</si>
  <si>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</si>
  <si>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</si>
  <si>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</si>
  <si>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</si>
  <si>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</si>
  <si>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</si>
  <si>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</si>
  <si>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</si>
  <si>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</si>
  <si>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</si>
  <si>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</si>
  <si>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</si>
  <si>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</si>
  <si>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</si>
  <si>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</si>
  <si>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</si>
  <si>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</si>
  <si>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</si>
  <si>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</si>
  <si>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</si>
  <si>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</si>
  <si>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</si>
  <si>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</si>
  <si>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</si>
  <si>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</si>
  <si>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</si>
  <si>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</si>
  <si>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</si>
  <si>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</si>
  <si>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</si>
  <si>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</si>
  <si>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</si>
  <si>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</si>
  <si>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</si>
  <si>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</si>
  <si>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</si>
  <si>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</si>
  <si>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</si>
  <si>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</si>
  <si>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</si>
  <si>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</si>
  <si>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</si>
  <si>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</si>
  <si>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</si>
  <si>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</si>
  <si>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</si>
  <si>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</si>
  <si>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</si>
  <si>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</si>
  <si>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</si>
  <si>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</si>
  <si>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</si>
  <si>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</si>
  <si>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</si>
  <si>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</si>
  <si>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</si>
  <si>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</si>
  <si>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</si>
  <si>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</si>
  <si>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</si>
  <si>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</si>
  <si>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</si>
  <si>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</si>
  <si>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</si>
  <si>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</si>
  <si>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</si>
  <si>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</si>
  <si>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</si>
  <si>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</si>
  <si>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</si>
  <si>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</si>
  <si>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</si>
  <si>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</si>
  <si>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</si>
  <si>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</si>
  <si>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</si>
  <si>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</si>
  <si>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</si>
  <si>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</si>
  <si>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</si>
  <si>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</si>
  <si>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</si>
  <si>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</si>
  <si>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</si>
  <si>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</si>
  <si>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</si>
  <si>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</si>
  <si>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</si>
  <si>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</si>
  <si>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</si>
  <si>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</si>
  <si>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</si>
  <si>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</si>
  <si>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</si>
  <si>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</si>
  <si>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</si>
  <si>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</si>
  <si>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</si>
  <si>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</si>
  <si>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</si>
  <si>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</si>
  <si>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</si>
  <si>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</si>
  <si>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</si>
  <si>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</si>
  <si>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</si>
  <si>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</si>
  <si>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</si>
  <si>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</si>
  <si>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</si>
  <si>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</si>
  <si>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</si>
  <si>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</si>
  <si>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</si>
  <si>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</si>
  <si>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</si>
  <si>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</si>
  <si>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</si>
  <si>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</si>
  <si>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</si>
  <si>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</si>
  <si>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</si>
  <si>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</si>
  <si>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</si>
  <si>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</si>
  <si>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</si>
  <si>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</si>
  <si>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</si>
  <si>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</si>
  <si>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</si>
  <si>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</si>
  <si>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</si>
  <si>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</si>
  <si>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</si>
  <si>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</si>
  <si>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</si>
  <si>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</si>
  <si>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</si>
  <si>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</si>
  <si>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</si>
  <si>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</si>
  <si>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</si>
  <si>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</si>
  <si>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</si>
  <si>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</si>
  <si>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</si>
  <si>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</si>
  <si>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</si>
  <si>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</si>
  <si>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</si>
  <si>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</si>
  <si>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</si>
  <si>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</si>
  <si>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</si>
  <si>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</si>
  <si>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</si>
  <si>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</si>
  <si>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</si>
  <si>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</si>
  <si>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</si>
  <si>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</si>
  <si>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</si>
  <si>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</si>
  <si>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</si>
  <si>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</si>
  <si>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</si>
  <si>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</si>
  <si>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</si>
  <si>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</si>
  <si>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</si>
  <si>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</si>
  <si>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</si>
  <si>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</si>
  <si>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</si>
  <si>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</si>
  <si>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</si>
  <si>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</si>
  <si>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</si>
  <si>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</si>
  <si>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</si>
  <si>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</si>
  <si>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</si>
  <si>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</si>
  <si>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</si>
  <si>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</si>
  <si>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</si>
  <si>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</si>
  <si>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</si>
  <si>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</si>
  <si>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</si>
  <si>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</si>
  <si>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</si>
  <si>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</si>
  <si>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</si>
  <si>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</si>
  <si>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</si>
  <si>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</si>
  <si>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</si>
  <si>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</si>
  <si>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</si>
  <si>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</si>
  <si>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</si>
  <si>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</si>
  <si>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</si>
  <si>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</si>
  <si>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</si>
  <si>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</si>
  <si>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</si>
  <si>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</si>
  <si>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</si>
  <si>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</si>
  <si>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</si>
  <si>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</si>
  <si>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</si>
  <si>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</si>
  <si>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</si>
  <si>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</si>
  <si>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</si>
  <si>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</si>
  <si>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</si>
  <si>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</si>
  <si>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</si>
  <si>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</si>
  <si>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</si>
  <si>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</si>
  <si>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</si>
  <si>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</si>
  <si>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</si>
  <si>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</si>
  <si>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</si>
  <si>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</si>
  <si>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</si>
  <si>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</si>
  <si>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</si>
  <si>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</si>
  <si>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</si>
  <si>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</si>
  <si>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</si>
  <si>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</si>
  <si>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</si>
  <si>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</si>
  <si>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</si>
  <si>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</si>
  <si>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</si>
  <si>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</si>
  <si>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</si>
  <si>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</si>
  <si>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</si>
  <si>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</si>
  <si>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</si>
  <si>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</si>
  <si>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</si>
  <si>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</si>
  <si>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</si>
  <si>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</si>
  <si>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</si>
  <si>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</si>
  <si>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</si>
  <si>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</si>
  <si>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</si>
  <si>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</si>
  <si>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</si>
  <si>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</si>
  <si>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</si>
  <si>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</si>
  <si>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</si>
  <si>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</si>
  <si>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</si>
  <si>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</si>
  <si>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</si>
  <si>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</si>
  <si>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</si>
  <si>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</si>
  <si>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</si>
  <si>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</si>
  <si>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</si>
  <si>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</si>
  <si>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</si>
  <si>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</si>
  <si>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</si>
  <si>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</si>
  <si>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</si>
  <si>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</si>
  <si>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</si>
  <si>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</si>
  <si>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</si>
  <si>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</si>
  <si>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</si>
  <si>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</si>
  <si>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</si>
  <si>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</si>
  <si>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</si>
  <si>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</si>
  <si>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</si>
  <si>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</si>
  <si>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</si>
  <si>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</si>
  <si>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</si>
  <si>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</si>
  <si>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</si>
  <si>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</si>
  <si>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</si>
  <si>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</si>
  <si>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</si>
  <si>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</si>
  <si>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</si>
  <si>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</si>
  <si>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</si>
  <si>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</si>
  <si>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</si>
  <si>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</si>
  <si>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</si>
  <si>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</si>
  <si>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</si>
  <si>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</si>
  <si>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</si>
  <si>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</si>
  <si>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</si>
  <si>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</si>
  <si>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</si>
  <si>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</si>
  <si>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</si>
  <si>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</si>
  <si>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</si>
  <si>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</si>
  <si>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</si>
  <si>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</si>
  <si>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</si>
  <si>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</si>
  <si>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</si>
  <si>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</si>
  <si>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</si>
  <si>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</si>
  <si>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</si>
  <si>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</si>
  <si>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</si>
  <si>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</si>
  <si>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</si>
  <si>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</si>
  <si>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</si>
  <si>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</si>
  <si>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</si>
  <si>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</si>
  <si>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</si>
  <si>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</si>
  <si>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</si>
  <si>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</si>
  <si>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</si>
  <si>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</si>
  <si>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</si>
  <si>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</si>
  <si>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</si>
  <si>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</si>
  <si>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</si>
  <si>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</si>
  <si>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</si>
  <si>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</si>
  <si>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</si>
  <si>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</si>
  <si>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</si>
  <si>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</si>
  <si>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</si>
  <si>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</si>
  <si>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</si>
  <si>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</si>
  <si>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</si>
  <si>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</si>
  <si>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</si>
  <si>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</si>
  <si>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</si>
  <si>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</si>
  <si>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</si>
  <si>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</si>
  <si>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</si>
  <si>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</si>
  <si>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</si>
  <si>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</si>
  <si>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</si>
  <si>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</si>
  <si>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</si>
  <si>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</si>
  <si>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</si>
  <si>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</si>
  <si>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</si>
  <si>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</si>
  <si>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</si>
  <si>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</si>
  <si>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</si>
  <si>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</si>
  <si>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</si>
  <si>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</si>
  <si>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</si>
  <si>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</si>
  <si>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</si>
  <si>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</si>
  <si>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</si>
  <si>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</si>
  <si>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</si>
  <si>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</si>
  <si>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</si>
  <si>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</si>
  <si>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</si>
  <si>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</si>
  <si>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</si>
  <si>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</si>
  <si>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</si>
  <si>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</si>
  <si>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</si>
  <si>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</si>
  <si>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</si>
  <si>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</si>
  <si>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</si>
  <si>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</si>
  <si>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</si>
  <si>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</si>
  <si>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</si>
  <si>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</si>
  <si>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</si>
  <si>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</si>
  <si>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</si>
  <si>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</si>
  <si>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</si>
  <si>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</si>
  <si>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</si>
  <si>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</si>
  <si>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</si>
  <si>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</si>
  <si>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</si>
  <si>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</si>
  <si>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</si>
  <si>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</si>
  <si>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</si>
  <si>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</si>
  <si>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</si>
  <si>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</si>
  <si>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</si>
  <si>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</si>
  <si>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</si>
  <si>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</si>
  <si>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</si>
  <si>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</si>
  <si>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</si>
  <si>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</si>
  <si>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</si>
  <si>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</si>
  <si>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</si>
  <si>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</si>
  <si>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</si>
  <si>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</si>
  <si>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</si>
  <si>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</si>
  <si>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</si>
  <si>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</si>
  <si>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</si>
  <si>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</si>
  <si>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</si>
  <si>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</si>
  <si>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</si>
  <si>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</si>
  <si>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</si>
  <si>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</si>
  <si>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</si>
  <si>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</si>
  <si>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</si>
  <si>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</si>
  <si>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</si>
  <si>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</si>
  <si>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</si>
  <si>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</si>
  <si>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</si>
  <si>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</si>
  <si>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</si>
  <si>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</si>
  <si>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</si>
  <si>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</si>
  <si>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</si>
  <si>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</si>
  <si>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</si>
  <si>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</si>
  <si>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</si>
  <si>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</si>
  <si>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</si>
  <si>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</si>
  <si>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</si>
  <si>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</si>
  <si>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</si>
  <si>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</si>
  <si>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</si>
  <si>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</si>
  <si>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</si>
  <si>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</si>
  <si>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</si>
  <si>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</si>
  <si>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</si>
  <si>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</si>
  <si>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</si>
  <si>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</si>
  <si>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</si>
  <si>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</si>
  <si>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</si>
  <si>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</si>
  <si>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</si>
  <si>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</si>
  <si>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</si>
  <si>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</si>
  <si>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</si>
  <si>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</si>
  <si>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</si>
  <si>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</si>
  <si>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</si>
  <si>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</si>
  <si>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</si>
  <si>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</si>
  <si>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</si>
  <si>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</si>
  <si>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</si>
  <si>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</si>
  <si>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</si>
  <si>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</si>
  <si>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</si>
  <si>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</si>
  <si>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</si>
  <si>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</si>
  <si>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</si>
  <si>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</si>
  <si>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</si>
  <si>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</si>
  <si>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</si>
  <si>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</si>
  <si>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</si>
  <si>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</si>
  <si>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</si>
  <si>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</si>
  <si>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</si>
  <si>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</si>
  <si>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</si>
  <si>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</si>
  <si>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</si>
  <si>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</si>
  <si>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</si>
  <si>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</si>
  <si>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</si>
  <si>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</si>
  <si>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</si>
  <si>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</si>
  <si>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</si>
  <si>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</si>
  <si>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</si>
  <si>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</si>
  <si>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</si>
  <si>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</si>
  <si>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</si>
  <si>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</si>
  <si>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</si>
  <si>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</si>
  <si>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</si>
  <si>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</si>
  <si>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</si>
  <si>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</si>
  <si>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</si>
  <si>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</si>
  <si>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</si>
  <si>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</si>
  <si>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</si>
  <si>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</si>
  <si>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</si>
  <si>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</si>
  <si>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</si>
  <si>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</si>
  <si>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</si>
  <si>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</si>
  <si>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</si>
  <si>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</si>
  <si>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</si>
  <si>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</si>
  <si>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</si>
  <si>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</si>
  <si>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</si>
  <si>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</si>
  <si>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</si>
  <si>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</si>
  <si>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</si>
  <si>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</si>
  <si>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</si>
  <si>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</si>
  <si>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</si>
  <si>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</si>
  <si>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</si>
  <si>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</si>
  <si>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</si>
  <si>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</si>
  <si>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</si>
  <si>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</si>
  <si>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</si>
  <si>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</si>
  <si>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</si>
  <si>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</si>
  <si>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</si>
  <si>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</si>
  <si>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</si>
  <si>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</si>
  <si>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</si>
  <si>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</si>
  <si>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</si>
  <si>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</si>
  <si>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</si>
  <si>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</si>
  <si>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</si>
  <si>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</si>
  <si>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</si>
  <si>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</si>
  <si>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</si>
  <si>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</si>
  <si>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</si>
  <si>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</si>
  <si>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</si>
  <si>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</si>
  <si>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</si>
  <si>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</si>
  <si>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</si>
  <si>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</si>
  <si>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</si>
  <si>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</si>
  <si>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</si>
  <si>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</si>
  <si>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</si>
  <si>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</si>
  <si>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</si>
  <si>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</si>
  <si>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</si>
  <si>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</si>
  <si>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</si>
  <si>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</si>
  <si>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</si>
  <si>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</si>
  <si>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</si>
  <si>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</si>
  <si>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</si>
  <si>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</si>
  <si>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</si>
  <si>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</si>
  <si>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</si>
  <si>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</si>
  <si>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</si>
  <si>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</si>
  <si>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</si>
  <si>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</si>
  <si>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</si>
  <si>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</si>
  <si>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</si>
  <si>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</si>
  <si>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</si>
  <si>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</si>
  <si>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</si>
  <si>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</si>
  <si>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</si>
  <si>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</si>
  <si>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</si>
  <si>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</si>
  <si>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</si>
  <si>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</si>
  <si>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</si>
  <si>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</si>
  <si>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</si>
  <si>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</si>
  <si>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</si>
  <si>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</si>
  <si>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</si>
  <si>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</si>
  <si>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</si>
  <si>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</si>
  <si>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</si>
  <si>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</si>
  <si>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</si>
  <si>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</si>
  <si>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</si>
  <si>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</si>
  <si>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</si>
  <si>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</si>
  <si>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</si>
  <si>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</si>
  <si>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</si>
  <si>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</si>
  <si>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</si>
  <si>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</si>
  <si>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</si>
  <si>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</si>
  <si>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</si>
  <si>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</si>
  <si>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</si>
  <si>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</si>
  <si>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</si>
  <si>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</si>
  <si>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</si>
  <si>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</si>
  <si>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</si>
  <si>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</si>
  <si>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</si>
  <si>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</si>
  <si>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</si>
  <si>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</si>
  <si>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</si>
  <si>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</si>
  <si>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</si>
  <si>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</si>
  <si>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</si>
  <si>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</si>
  <si>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</si>
  <si>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</si>
  <si>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</si>
  <si>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</si>
  <si>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</si>
  <si>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</si>
  <si>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</si>
  <si>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</si>
  <si>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</si>
  <si>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</si>
  <si>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</si>
  <si>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</si>
  <si>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</si>
  <si>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</si>
  <si>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</si>
  <si>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</si>
  <si>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</si>
  <si>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</si>
  <si>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</si>
  <si>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</si>
  <si>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</si>
  <si>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</si>
  <si>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</si>
  <si>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</si>
  <si>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</si>
  <si>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</si>
  <si>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</si>
  <si>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</si>
  <si>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</si>
  <si>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</si>
  <si>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</si>
  <si>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</si>
  <si>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</si>
  <si>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</si>
  <si>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</si>
  <si>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</si>
  <si>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</si>
  <si>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</si>
  <si>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</si>
  <si>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</si>
  <si>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</si>
  <si>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</si>
  <si>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</si>
  <si>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</si>
  <si>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</si>
  <si>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</si>
  <si>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</si>
  <si>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</si>
  <si>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</si>
  <si>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</si>
  <si>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</si>
  <si>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</si>
  <si>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</si>
  <si>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</si>
  <si>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</si>
  <si>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</si>
  <si>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</si>
  <si>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</si>
  <si>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</si>
  <si>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</si>
  <si>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</si>
  <si>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</si>
  <si>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</si>
  <si>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</si>
  <si>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</si>
  <si>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</si>
  <si>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</si>
  <si>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</si>
  <si>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</si>
  <si>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</si>
  <si>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</si>
  <si>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</si>
  <si>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</si>
  <si>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</si>
  <si>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</si>
  <si>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</si>
  <si>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</si>
  <si>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</si>
  <si>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</si>
  <si>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</si>
  <si>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</si>
  <si>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</si>
  <si>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</si>
  <si>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</si>
  <si>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</si>
  <si>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</si>
  <si>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</si>
  <si>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</si>
  <si>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</si>
  <si>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</si>
  <si>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</si>
  <si>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</si>
  <si>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</si>
  <si>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</si>
  <si>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</si>
  <si>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</si>
  <si>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</si>
  <si>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</si>
  <si>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</si>
  <si>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</si>
  <si>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</si>
  <si>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</si>
  <si>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</si>
  <si>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</si>
  <si>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</si>
  <si>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</si>
  <si>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</si>
  <si>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</si>
  <si>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</si>
  <si>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</si>
  <si>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</si>
  <si>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</si>
  <si>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</si>
  <si>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</si>
  <si>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</si>
  <si>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</si>
  <si>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</si>
  <si>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</si>
  <si>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</si>
  <si>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</si>
  <si>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</si>
  <si>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</si>
  <si>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</si>
  <si>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</si>
  <si>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</si>
  <si>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</si>
  <si>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</si>
  <si>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</si>
  <si>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</si>
  <si>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</si>
  <si>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</si>
  <si>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</si>
  <si>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</si>
  <si>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</si>
  <si>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</si>
  <si>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</si>
  <si>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</si>
  <si>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</si>
  <si>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</si>
  <si>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</si>
  <si>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</si>
  <si>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</si>
  <si>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</si>
  <si>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</si>
  <si>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</si>
  <si>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</si>
  <si>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</si>
  <si>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</si>
  <si>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</si>
  <si>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</si>
  <si>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</si>
  <si>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</si>
  <si>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</si>
  <si>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</si>
  <si>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</si>
  <si>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</si>
  <si>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</si>
  <si>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</si>
  <si>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</si>
  <si>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</si>
  <si>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</si>
  <si>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</si>
  <si>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</si>
  <si>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</si>
  <si>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</si>
  <si>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</si>
  <si>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</si>
  <si>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</si>
  <si>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</si>
  <si>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</si>
  <si>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</si>
  <si>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</si>
  <si>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</si>
  <si>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</si>
  <si>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</si>
  <si>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</si>
  <si>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</si>
  <si>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</si>
  <si>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</si>
  <si>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</si>
  <si>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</si>
  <si>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</si>
  <si>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</si>
  <si>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</si>
  <si>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</si>
  <si>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</si>
  <si>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</si>
  <si>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</si>
  <si>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</si>
  <si>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</si>
  <si>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</si>
  <si>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</si>
  <si>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</si>
  <si>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</si>
  <si>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</si>
  <si>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</si>
  <si>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</si>
  <si>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</si>
  <si>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</si>
  <si>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</si>
  <si>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</si>
  <si>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</si>
  <si>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</si>
  <si>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</si>
  <si>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</si>
  <si>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</si>
  <si>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</si>
  <si>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</si>
  <si>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</si>
  <si>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</si>
  <si>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</si>
  <si>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</si>
  <si>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</si>
  <si>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</si>
  <si>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</si>
  <si>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</si>
  <si>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</si>
  <si>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</si>
  <si>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</si>
  <si>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</si>
  <si>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</si>
  <si>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</si>
  <si>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</si>
  <si>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</si>
  <si>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</si>
  <si>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</si>
  <si>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</si>
  <si>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</si>
  <si>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</si>
  <si>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</si>
  <si>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</si>
  <si>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</si>
  <si>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</si>
  <si>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</si>
  <si>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</si>
  <si>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</si>
  <si>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</si>
  <si>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</si>
  <si>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</si>
  <si>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</si>
  <si>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</si>
  <si>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</si>
  <si>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</si>
  <si>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</si>
  <si>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</si>
  <si>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</si>
  <si>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</si>
  <si>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</si>
  <si>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</si>
  <si>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</si>
  <si>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</si>
  <si>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</si>
  <si>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</si>
  <si>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</si>
  <si>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</si>
  <si>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</si>
  <si>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</si>
  <si>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</si>
  <si>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</si>
  <si>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</si>
  <si>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</si>
  <si>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</si>
  <si>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</si>
  <si>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</si>
  <si>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</si>
  <si>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</si>
  <si>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</si>
  <si>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</si>
  <si>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</si>
  <si>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</si>
  <si>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</si>
  <si>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</si>
  <si>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</si>
  <si>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</si>
  <si>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</si>
  <si>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</si>
  <si>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</si>
  <si>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</si>
  <si>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</si>
  <si>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</si>
  <si>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</si>
  <si>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</si>
  <si>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</si>
  <si>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</si>
  <si>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</si>
  <si>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</si>
  <si>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</si>
  <si>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</si>
  <si>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</si>
  <si>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</si>
  <si>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</si>
  <si>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</si>
  <si>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</si>
  <si>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</si>
  <si>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</si>
  <si>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</si>
  <si>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</si>
  <si>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</si>
  <si>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</si>
  <si>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</si>
  <si>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</si>
  <si>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</si>
  <si>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</si>
  <si>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</si>
  <si>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</si>
  <si>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</si>
  <si>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</si>
  <si>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</si>
  <si>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</si>
  <si>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</si>
  <si>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</si>
  <si>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</si>
  <si>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</si>
  <si>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</si>
  <si>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</si>
  <si>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</si>
  <si>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</si>
  <si>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</si>
  <si>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</si>
  <si>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</si>
  <si>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</si>
  <si>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</si>
  <si>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</si>
  <si>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</si>
  <si>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</si>
  <si>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</si>
  <si>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</si>
  <si>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</si>
  <si>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</si>
  <si>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</si>
  <si>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</si>
  <si>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</si>
  <si>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</si>
  <si>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</si>
  <si>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</si>
  <si>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</si>
  <si>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</si>
  <si>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</si>
  <si>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</si>
  <si>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</si>
  <si>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</si>
  <si>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</si>
  <si>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</si>
  <si>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</si>
  <si>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</si>
  <si>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</si>
  <si>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</si>
  <si>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</si>
  <si>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</si>
  <si>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</si>
  <si>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</si>
  <si>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</si>
  <si>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</si>
  <si>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</si>
  <si>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</si>
  <si>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</si>
  <si>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</si>
  <si>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</si>
  <si>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</si>
  <si>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</si>
  <si>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</si>
  <si>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</si>
  <si>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</si>
  <si>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</si>
  <si>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</si>
  <si>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</si>
  <si>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</si>
  <si>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</si>
  <si>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</si>
  <si>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</si>
  <si>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</si>
  <si>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</si>
  <si>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</si>
  <si>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</si>
  <si>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</si>
  <si>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</si>
  <si>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</si>
  <si>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</si>
  <si>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</si>
  <si>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</si>
  <si>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</si>
  <si>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</si>
  <si>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</si>
  <si>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</si>
  <si>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</si>
  <si>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</si>
  <si>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</si>
  <si>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</si>
  <si>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</si>
  <si>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</si>
  <si>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</si>
  <si>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</si>
  <si>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</si>
  <si>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</si>
  <si>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</si>
  <si>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</si>
  <si>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</si>
  <si>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</si>
  <si>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</si>
  <si>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</si>
  <si>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</si>
  <si>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</si>
  <si>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</si>
  <si>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</si>
  <si>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</si>
  <si>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</si>
  <si>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</si>
  <si>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</si>
  <si>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</si>
  <si>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</si>
  <si>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</si>
  <si>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</si>
  <si>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</si>
  <si>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</si>
  <si>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</si>
  <si>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</si>
  <si>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</si>
  <si>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</si>
  <si>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</si>
  <si>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</si>
  <si>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</si>
  <si>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</si>
  <si>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</si>
  <si>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</si>
  <si>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</si>
  <si>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</si>
  <si>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</si>
  <si>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</si>
  <si>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</si>
  <si>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</si>
  <si>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</si>
  <si>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</si>
  <si>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</si>
  <si>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</si>
  <si>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</si>
  <si>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</si>
  <si>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</si>
  <si>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</si>
  <si>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</si>
  <si>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</si>
  <si>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</si>
  <si>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</si>
  <si>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</si>
  <si>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</si>
  <si>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</si>
  <si>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</si>
  <si>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</si>
  <si>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</si>
  <si>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</si>
  <si>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</si>
  <si>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</si>
  <si>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</si>
  <si>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</si>
  <si>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</si>
  <si>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</si>
  <si>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</si>
  <si>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</si>
  <si>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</si>
  <si>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</si>
  <si>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</si>
  <si>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</si>
  <si>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</si>
  <si>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</si>
  <si>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</si>
  <si>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</si>
  <si>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</si>
  <si>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</si>
  <si>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</si>
  <si>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</si>
  <si>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</si>
  <si>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</si>
  <si>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</si>
  <si>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</si>
  <si>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</si>
  <si>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</si>
  <si>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</si>
  <si>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</si>
  <si>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</si>
  <si>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</si>
  <si>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</si>
  <si>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</si>
  <si>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</si>
  <si>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</si>
  <si>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</si>
  <si>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</si>
  <si>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</si>
  <si>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</si>
  <si>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</si>
  <si>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</si>
  <si>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</si>
  <si>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</si>
  <si>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</si>
  <si>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</si>
  <si>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</si>
  <si>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</si>
  <si>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</si>
  <si>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</si>
  <si>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</si>
  <si>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</si>
  <si>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</si>
  <si>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</si>
  <si>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</si>
  <si>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</si>
  <si>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</si>
  <si>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</si>
  <si>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</si>
  <si>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</si>
  <si>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</si>
  <si>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</si>
  <si>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</si>
  <si>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</si>
  <si>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</si>
  <si>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</si>
  <si>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</si>
  <si>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</si>
  <si>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</si>
  <si>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</si>
  <si>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</si>
  <si>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</si>
  <si>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</si>
  <si>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</si>
  <si>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</si>
  <si>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</si>
  <si>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</si>
  <si>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</si>
  <si>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</si>
  <si>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</si>
  <si>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</si>
  <si>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</si>
  <si>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</si>
  <si>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</si>
  <si>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</si>
  <si>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</si>
  <si>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</si>
  <si>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</si>
  <si>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</si>
  <si>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</si>
  <si>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</si>
  <si>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</si>
  <si>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</si>
  <si>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</si>
  <si>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</si>
  <si>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</si>
  <si>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</si>
  <si>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</si>
  <si>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</si>
  <si>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</si>
  <si>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</si>
  <si>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</si>
  <si>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</si>
  <si>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</si>
  <si>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</si>
  <si>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</si>
  <si>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</si>
  <si>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</si>
  <si>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</si>
  <si>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</si>
  <si>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</si>
  <si>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</si>
  <si>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</si>
  <si>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</si>
  <si>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</si>
  <si>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</si>
  <si>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</si>
  <si>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</si>
  <si>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</si>
  <si>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</si>
  <si>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</si>
  <si>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</si>
  <si>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</si>
  <si>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</si>
  <si>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</si>
  <si>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</si>
  <si>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</si>
  <si>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</si>
  <si>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</si>
  <si>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</si>
  <si>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</si>
  <si>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</si>
  <si>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</si>
  <si>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</si>
  <si>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</si>
  <si>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</si>
  <si>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</si>
  <si>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</si>
  <si>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</si>
  <si>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</si>
  <si>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</si>
  <si>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</si>
  <si>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</si>
  <si>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</si>
  <si>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</si>
  <si>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</si>
  <si>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</si>
  <si>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</si>
  <si>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</si>
  <si>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</si>
  <si>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</si>
  <si>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</si>
  <si>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</si>
  <si>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</si>
  <si>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</si>
  <si>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</si>
  <si>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</si>
  <si>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</si>
  <si>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</si>
  <si>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</si>
  <si>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</si>
  <si>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</si>
  <si>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</si>
  <si>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</si>
  <si>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</si>
  <si>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</si>
  <si>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</si>
  <si>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</si>
  <si>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</si>
  <si>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</si>
  <si>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</si>
  <si>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</si>
  <si>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</si>
  <si>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</si>
  <si>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</si>
  <si>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</si>
  <si>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</si>
  <si>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</si>
  <si>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</si>
  <si>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</si>
  <si>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</si>
  <si>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</si>
  <si>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</si>
  <si>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</si>
  <si>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</si>
  <si>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</si>
  <si>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</si>
  <si>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</si>
  <si>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</si>
  <si>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</si>
  <si>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</si>
  <si>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</si>
  <si>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</si>
  <si>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</si>
  <si>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</si>
  <si>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</si>
  <si>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</si>
  <si>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</si>
  <si>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</si>
  <si>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</si>
  <si>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</si>
  <si>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</si>
  <si>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</si>
  <si>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</si>
  <si>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</si>
  <si>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</si>
  <si>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</si>
  <si>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</si>
  <si>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</si>
  <si>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</si>
  <si>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</si>
  <si>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</si>
  <si>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</si>
  <si>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</si>
  <si>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</si>
  <si>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</si>
  <si>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</si>
  <si>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</si>
  <si>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</si>
  <si>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</si>
  <si>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</si>
  <si>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</si>
  <si>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</si>
  <si>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</si>
  <si>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</si>
  <si>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</si>
  <si>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</si>
  <si>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</si>
  <si>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</si>
  <si>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</si>
  <si>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</si>
  <si>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</si>
  <si>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</si>
  <si>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</si>
  <si>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</si>
  <si>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</si>
  <si>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</si>
  <si>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</si>
  <si>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</si>
  <si>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</si>
  <si>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</si>
  <si>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</si>
  <si>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</si>
  <si>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</si>
  <si>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</si>
  <si>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</si>
  <si>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</si>
  <si>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</si>
  <si>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</si>
  <si>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</si>
  <si>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</si>
  <si>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</si>
  <si>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</si>
  <si>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</si>
  <si>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</si>
  <si>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</si>
  <si>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</si>
  <si>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</si>
  <si>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</si>
  <si>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</si>
  <si>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</si>
  <si>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</si>
  <si>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</si>
  <si>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</si>
  <si>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</si>
  <si>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</si>
  <si>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</si>
  <si>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</si>
  <si>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</si>
  <si>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</si>
  <si>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</si>
  <si>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</si>
  <si>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</si>
  <si>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</si>
  <si>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</si>
  <si>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</si>
  <si>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</si>
  <si>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</si>
  <si>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</si>
  <si>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</si>
  <si>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</si>
  <si>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</si>
  <si>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</si>
  <si>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</si>
  <si>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</si>
  <si>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</si>
  <si>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</si>
  <si>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</si>
  <si>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</si>
  <si>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</si>
  <si>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</si>
  <si>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</si>
  <si>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</si>
  <si>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</si>
  <si>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</si>
  <si>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</si>
  <si>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</si>
  <si>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</si>
  <si>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</si>
  <si>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</si>
  <si>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</si>
  <si>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</si>
  <si>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</si>
  <si>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</si>
  <si>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</si>
  <si>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</si>
  <si>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</si>
  <si>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</si>
  <si>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</si>
  <si>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</si>
  <si>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</si>
  <si>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</si>
  <si>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</si>
  <si>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</si>
  <si>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</si>
  <si>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</si>
  <si>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</si>
  <si>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</si>
  <si>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</si>
  <si>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</si>
  <si>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</si>
  <si>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</si>
  <si>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</si>
  <si>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</si>
  <si>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</si>
  <si>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</si>
  <si>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</si>
  <si>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</si>
  <si>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</si>
  <si>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</si>
  <si>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</si>
  <si>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</si>
  <si>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</si>
  <si>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</si>
  <si>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</si>
  <si>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</si>
  <si>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</si>
  <si>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</si>
  <si>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</si>
  <si>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</si>
  <si>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</si>
  <si>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</si>
  <si>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</si>
  <si>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</si>
  <si>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</si>
  <si>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</si>
  <si>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</si>
  <si>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</si>
  <si>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</si>
  <si>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</si>
  <si>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</si>
  <si>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</si>
  <si>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</si>
  <si>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</si>
  <si>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</si>
  <si>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</si>
  <si>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</si>
  <si>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</si>
  <si>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</si>
  <si>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</si>
  <si>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</si>
  <si>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</si>
  <si>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</si>
  <si>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</si>
  <si>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</si>
  <si>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</si>
  <si>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</si>
  <si>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</si>
  <si>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</si>
  <si>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</si>
  <si>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</si>
  <si>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</si>
  <si>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</si>
  <si>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</si>
  <si>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</si>
  <si>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</si>
  <si>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</si>
  <si>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</si>
  <si>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</si>
  <si>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</si>
  <si>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</si>
  <si>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</si>
  <si>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</si>
  <si>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</si>
  <si>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</si>
  <si>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</si>
  <si>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</si>
  <si>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</si>
  <si>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</si>
  <si>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</si>
  <si>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</si>
  <si>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</si>
  <si>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</si>
  <si>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</si>
  <si>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</si>
  <si>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</si>
  <si>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</si>
  <si>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</si>
  <si>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</si>
  <si>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</si>
  <si>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</si>
  <si>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</si>
  <si>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</si>
  <si>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</si>
  <si>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</si>
  <si>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</si>
  <si>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</si>
  <si>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</si>
  <si>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</si>
  <si>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</si>
  <si>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</si>
  <si>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</si>
  <si>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</si>
  <si>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</si>
  <si>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</si>
  <si>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</si>
  <si>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</si>
  <si>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</si>
  <si>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</si>
  <si>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</si>
  <si>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</si>
  <si>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</si>
  <si>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</si>
  <si>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</si>
  <si>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</si>
  <si>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</si>
  <si>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</si>
  <si>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</si>
  <si>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</si>
  <si>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</si>
  <si>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</si>
  <si>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</si>
  <si>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</si>
  <si>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</si>
  <si>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</si>
  <si>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</si>
  <si>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</si>
  <si>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</si>
  <si>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</si>
  <si>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</si>
  <si>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</si>
  <si>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</si>
  <si>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</si>
  <si>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</si>
  <si>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</si>
  <si>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</si>
  <si>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</si>
  <si>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</si>
  <si>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</si>
  <si>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</si>
  <si>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</si>
  <si>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</si>
  <si>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</si>
  <si>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</si>
  <si>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</si>
  <si>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</si>
  <si>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</si>
  <si>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</si>
  <si>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</si>
  <si>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</si>
  <si>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</si>
  <si>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</si>
  <si>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</si>
  <si>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</si>
  <si>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</si>
  <si>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</si>
  <si>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</si>
  <si>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</si>
  <si>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</si>
  <si>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</si>
  <si>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</si>
  <si>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</si>
  <si>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</si>
  <si>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</si>
  <si>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</si>
  <si>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</si>
  <si>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</si>
  <si>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</si>
  <si>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</si>
  <si>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</si>
  <si>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</si>
  <si>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</si>
  <si>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</si>
  <si>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</si>
  <si>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</si>
  <si>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</si>
  <si>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</si>
  <si>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</si>
  <si>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</si>
  <si>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</si>
  <si>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</si>
  <si>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</si>
  <si>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</si>
  <si>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</si>
  <si>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</si>
  <si>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</si>
  <si>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</si>
  <si>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</si>
  <si>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</si>
  <si>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</si>
  <si>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</si>
  <si>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</si>
  <si>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</si>
  <si>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</si>
  <si>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</si>
  <si>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</si>
  <si>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</si>
  <si>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</si>
  <si>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</si>
  <si>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</si>
  <si>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</si>
  <si>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</si>
  <si>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</si>
  <si>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</si>
  <si>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</si>
  <si>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</si>
  <si>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</si>
  <si>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</si>
  <si>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</si>
  <si>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</si>
  <si>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</si>
  <si>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</si>
  <si>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</si>
  <si>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</si>
  <si>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</si>
  <si>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</si>
  <si>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</si>
  <si>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</si>
  <si>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</si>
  <si>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</si>
  <si>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</si>
  <si>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</si>
  <si>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</si>
  <si>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</si>
  <si>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</si>
  <si>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</si>
  <si>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</si>
  <si>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</si>
  <si>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</si>
  <si>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</si>
  <si>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</si>
  <si>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</si>
  <si>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</si>
  <si>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</si>
  <si>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</si>
  <si>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</si>
  <si>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</si>
  <si>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</si>
  <si>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</si>
  <si>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</si>
  <si>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</si>
  <si>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</si>
  <si>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</si>
  <si>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</si>
  <si>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</si>
  <si>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</si>
  <si>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</si>
  <si>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</si>
  <si>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</si>
  <si>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</si>
  <si>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</si>
  <si>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</si>
  <si>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</si>
  <si>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</si>
  <si>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</si>
  <si>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</si>
  <si>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</si>
  <si>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</si>
  <si>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</si>
  <si>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</si>
  <si>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</si>
  <si>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</si>
  <si>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</si>
  <si>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</si>
  <si>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</si>
  <si>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</si>
  <si>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</si>
  <si>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</si>
  <si>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</si>
  <si>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</si>
  <si>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</si>
  <si>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</si>
  <si>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</si>
  <si>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</si>
  <si>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</si>
  <si>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</si>
  <si>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</si>
  <si>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</si>
  <si>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</si>
  <si>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</si>
  <si>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</si>
  <si>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</si>
  <si>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</si>
  <si>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</si>
  <si>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</si>
  <si>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</si>
  <si>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</si>
  <si>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</si>
  <si>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</si>
  <si>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</si>
  <si>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</si>
  <si>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</si>
  <si>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</si>
  <si>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</si>
  <si>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</si>
  <si>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</si>
  <si>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</si>
  <si>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</si>
  <si>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</si>
  <si>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</si>
  <si>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</si>
  <si>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</si>
  <si>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</si>
  <si>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</si>
  <si>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</si>
  <si>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</si>
  <si>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</si>
  <si>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</si>
  <si>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</si>
  <si>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</si>
  <si>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</si>
  <si>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</si>
  <si>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</si>
  <si>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</si>
  <si>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</si>
  <si>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</si>
  <si>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</si>
  <si>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</si>
  <si>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</si>
  <si>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</si>
  <si>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</si>
  <si>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</si>
  <si>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</si>
  <si>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</si>
  <si>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</si>
  <si>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</si>
  <si>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</si>
  <si>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</si>
  <si>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</si>
  <si>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</si>
  <si>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</si>
  <si>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</si>
  <si>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</si>
  <si>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</si>
  <si>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</si>
  <si>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</si>
  <si>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</si>
  <si>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</si>
  <si>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</si>
  <si>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</si>
  <si>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</si>
  <si>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</si>
  <si>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</si>
  <si>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</si>
  <si>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</si>
  <si>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</si>
  <si>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</si>
  <si>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</si>
  <si>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</si>
  <si>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</si>
  <si>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</si>
  <si>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</si>
  <si>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</si>
  <si>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</si>
  <si>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</si>
  <si>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</si>
  <si>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</si>
  <si>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</si>
  <si>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</si>
  <si>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</si>
  <si>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</si>
  <si>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</si>
  <si>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</si>
  <si>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</si>
  <si>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</si>
  <si>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</si>
  <si>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</si>
  <si>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</si>
  <si>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</si>
  <si>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</si>
  <si>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</si>
  <si>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</si>
  <si>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</si>
  <si>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</si>
  <si>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</si>
  <si>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</si>
  <si>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</si>
  <si>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</si>
  <si>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</si>
  <si>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</si>
  <si>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</si>
  <si>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</si>
  <si>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</si>
  <si>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</si>
  <si>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</si>
  <si>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</si>
  <si>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</si>
  <si>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</si>
  <si>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</si>
  <si>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</si>
  <si>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</si>
  <si>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</si>
  <si>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</si>
  <si>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</si>
  <si>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</si>
  <si>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</si>
  <si>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</si>
  <si>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</si>
  <si>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</si>
  <si>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</si>
  <si>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</si>
  <si>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</si>
  <si>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</si>
  <si>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</si>
  <si>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</si>
  <si>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</si>
  <si>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</si>
  <si>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</si>
  <si>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</si>
  <si>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</si>
  <si>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</si>
  <si>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</si>
  <si>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</si>
  <si>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</si>
  <si>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</si>
  <si>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</si>
  <si>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</si>
  <si>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</si>
  <si>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</si>
  <si>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</si>
  <si>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</si>
  <si>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</si>
  <si>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</si>
  <si>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</si>
  <si>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</si>
  <si>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</si>
  <si>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</si>
  <si>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</si>
  <si>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</si>
  <si>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</si>
  <si>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</si>
  <si>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</si>
  <si>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</si>
  <si>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</si>
  <si>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</si>
  <si>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</si>
  <si>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</si>
  <si>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</si>
  <si>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</si>
  <si>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</si>
  <si>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</si>
  <si>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</si>
  <si>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</si>
  <si>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</si>
  <si>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</si>
  <si>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</si>
  <si>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</si>
  <si>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</si>
  <si>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</si>
  <si>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</si>
  <si>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</si>
  <si>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</si>
  <si>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</si>
  <si>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</si>
  <si>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</si>
  <si>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</si>
  <si>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</si>
  <si>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</si>
  <si>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</si>
  <si>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</si>
  <si>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</si>
  <si>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</si>
  <si>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</si>
  <si>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</si>
  <si>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</si>
  <si>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</si>
  <si>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</si>
  <si>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</si>
  <si>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</si>
  <si>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</si>
  <si>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</si>
  <si>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</si>
  <si>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</si>
  <si>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</si>
  <si>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</si>
  <si>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</si>
  <si>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</si>
  <si>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</si>
  <si>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</si>
  <si>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</si>
  <si>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</si>
  <si>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</si>
  <si>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</si>
  <si>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</si>
  <si>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</si>
  <si>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</si>
  <si>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</si>
  <si>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</si>
  <si>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</si>
  <si>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</si>
  <si>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</si>
  <si>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</si>
  <si>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</si>
  <si>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</si>
  <si>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</si>
  <si>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</si>
  <si>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</si>
  <si>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</si>
  <si>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</si>
  <si>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</si>
  <si>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</si>
  <si>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</si>
  <si>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</si>
  <si>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</si>
  <si>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</si>
  <si>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</si>
  <si>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</si>
  <si>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</si>
  <si>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</si>
  <si>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</si>
  <si>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</si>
  <si>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</si>
  <si>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</si>
  <si>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</si>
  <si>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</si>
  <si>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</si>
  <si>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</si>
  <si>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</si>
  <si>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</si>
  <si>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</si>
  <si>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</si>
  <si>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</si>
  <si>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</si>
  <si>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</si>
  <si>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</si>
  <si>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</si>
  <si>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</si>
  <si>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</si>
  <si>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</si>
  <si>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</si>
  <si>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</si>
  <si>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</si>
  <si>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</si>
  <si>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</si>
  <si>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</si>
  <si>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</si>
  <si>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</si>
  <si>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</si>
  <si>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</si>
  <si>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</si>
  <si>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</si>
  <si>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</si>
  <si>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</si>
  <si>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</si>
  <si>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</si>
  <si>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</si>
  <si>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</si>
  <si>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</si>
  <si>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</si>
  <si>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</si>
  <si>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</si>
  <si>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</si>
  <si>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</si>
  <si>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</si>
  <si>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</si>
  <si>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</si>
  <si>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</si>
  <si>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</si>
  <si>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</si>
  <si>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</si>
  <si>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</si>
  <si>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</si>
  <si>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</si>
  <si>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</si>
  <si>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</si>
  <si>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</si>
  <si>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</si>
  <si>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</si>
  <si>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</si>
  <si>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</si>
  <si>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</si>
  <si>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</si>
  <si>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</si>
  <si>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</si>
  <si>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</si>
  <si>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</si>
  <si>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</si>
  <si>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</si>
  <si>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</si>
  <si>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</si>
  <si>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</si>
  <si>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</si>
  <si>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</si>
  <si>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</si>
  <si>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</si>
  <si>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</si>
  <si>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</si>
  <si>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</si>
  <si>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</si>
  <si>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</si>
  <si>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</si>
  <si>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</si>
  <si>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</si>
  <si>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</si>
  <si>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</si>
  <si>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</si>
  <si>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</si>
  <si>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</si>
  <si>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</si>
  <si>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</si>
  <si>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</si>
  <si>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</si>
  <si>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</si>
  <si>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</si>
  <si>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</si>
  <si>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</si>
  <si>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</si>
  <si>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</si>
  <si>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</si>
  <si>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</si>
  <si>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</si>
  <si>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</si>
  <si>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</si>
  <si>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</si>
  <si>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</si>
  <si>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</si>
  <si>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</si>
  <si>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</si>
  <si>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</si>
  <si>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</si>
  <si>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</si>
  <si>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</si>
  <si>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</si>
  <si>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</si>
  <si>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</si>
  <si>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</si>
  <si>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</si>
  <si>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</si>
  <si>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</si>
  <si>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</si>
  <si>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</si>
  <si>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</si>
  <si>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</si>
  <si>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</si>
  <si>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</si>
  <si>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</si>
  <si>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</si>
  <si>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</si>
  <si>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</si>
  <si>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</si>
  <si>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</si>
  <si>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</si>
  <si>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</si>
  <si>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</si>
  <si>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</si>
  <si>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</si>
  <si>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</si>
  <si>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</si>
  <si>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</si>
  <si>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</si>
  <si>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</si>
  <si>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</si>
  <si>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</si>
  <si>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</si>
  <si>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</si>
  <si>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</si>
  <si>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</si>
  <si>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</si>
  <si>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</si>
  <si>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</si>
  <si>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</si>
  <si>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</si>
  <si>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</si>
  <si>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</si>
  <si>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</si>
  <si>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</si>
  <si>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</si>
  <si>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</si>
  <si>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</si>
  <si>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</si>
  <si>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</si>
  <si>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</si>
  <si>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</si>
  <si>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</si>
  <si>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</si>
  <si>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</si>
  <si>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</si>
  <si>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</si>
  <si>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</si>
  <si>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</si>
  <si>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</si>
  <si>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</si>
  <si>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</si>
  <si>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</si>
  <si>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</si>
  <si>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</si>
  <si>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</si>
  <si>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</si>
  <si>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</si>
  <si>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</si>
  <si>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</si>
  <si>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</si>
  <si>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</si>
  <si>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</si>
  <si>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</si>
  <si>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</si>
  <si>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</si>
  <si>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</si>
  <si>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</si>
  <si>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</si>
  <si>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</si>
  <si>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</si>
  <si>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</si>
  <si>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</si>
  <si>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</si>
  <si>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</si>
  <si>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</si>
  <si>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</si>
  <si>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</si>
  <si>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</si>
  <si>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</si>
  <si>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</si>
  <si>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</si>
  <si>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</si>
  <si>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</si>
  <si>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</si>
  <si>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</si>
  <si>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</si>
  <si>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</si>
  <si>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</si>
  <si>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</si>
  <si>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</si>
  <si>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</si>
  <si>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</si>
  <si>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</si>
  <si>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</si>
  <si>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</si>
  <si>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</si>
  <si>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</si>
  <si>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</si>
  <si>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</si>
  <si>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</si>
  <si>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</si>
  <si>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</si>
  <si>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</si>
  <si>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</si>
  <si>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</si>
  <si>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</si>
  <si>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</si>
  <si>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</si>
  <si>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</si>
  <si>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</si>
  <si>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</si>
  <si>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</si>
  <si>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</si>
  <si>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</si>
  <si>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</si>
  <si>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</si>
  <si>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</si>
  <si>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</si>
  <si>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</si>
  <si>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</si>
  <si>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</si>
  <si>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</si>
  <si>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</si>
  <si>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</si>
  <si>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</si>
  <si>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</si>
  <si>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</si>
  <si>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</si>
  <si>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</si>
  <si>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</si>
  <si>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</si>
  <si>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</si>
  <si>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</si>
  <si>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</si>
  <si>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</si>
  <si>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</si>
  <si>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</si>
  <si>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</si>
  <si>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</si>
  <si>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</si>
  <si>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</si>
  <si>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</si>
  <si>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</si>
  <si>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</si>
  <si>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</si>
  <si>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</si>
  <si>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</si>
  <si>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</si>
  <si>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</si>
  <si>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</si>
  <si>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</si>
  <si>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</si>
  <si>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</si>
  <si>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</si>
  <si>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</si>
  <si>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</si>
  <si>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</si>
  <si>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</si>
  <si>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</si>
  <si>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</si>
  <si>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</si>
  <si>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</si>
  <si>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</si>
  <si>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</si>
  <si>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</si>
  <si>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</si>
  <si>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</si>
  <si>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</si>
  <si>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</si>
  <si>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</si>
  <si>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</si>
  <si>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</si>
  <si>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</si>
  <si>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</si>
  <si>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</si>
  <si>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</si>
  <si>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</si>
  <si>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</si>
  <si>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</si>
  <si>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</si>
  <si>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</si>
  <si>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</si>
  <si>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</si>
  <si>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</si>
  <si>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</si>
  <si>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</si>
  <si>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</si>
  <si>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</si>
  <si>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</si>
  <si>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</si>
  <si>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</si>
  <si>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</si>
  <si>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</si>
  <si>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</si>
  <si>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</si>
  <si>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</si>
  <si>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</si>
  <si>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</si>
  <si>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</si>
  <si>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</si>
  <si>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</si>
  <si>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</si>
  <si>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</si>
  <si>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</si>
  <si>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</si>
  <si>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</si>
  <si>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</si>
  <si>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</si>
  <si>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</si>
  <si>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</si>
  <si>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</si>
  <si>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</si>
  <si>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</si>
  <si>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</si>
  <si>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</si>
  <si>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</si>
  <si>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</si>
  <si>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</si>
  <si>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</si>
  <si>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</si>
  <si>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</si>
  <si>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</si>
  <si>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</si>
  <si>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</si>
  <si>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</si>
  <si>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</si>
  <si>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</si>
  <si>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</si>
  <si>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</si>
  <si>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</si>
  <si>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</si>
  <si>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</si>
  <si>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</si>
  <si>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</si>
  <si>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</si>
  <si>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</si>
  <si>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</si>
  <si>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</si>
  <si>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</si>
  <si>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</si>
  <si>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</si>
  <si>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</si>
  <si>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</si>
  <si>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</si>
  <si>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</si>
  <si>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</si>
  <si>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</si>
  <si>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</si>
  <si>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</si>
  <si>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</si>
  <si>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</si>
  <si>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</si>
  <si>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</si>
  <si>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</si>
  <si>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</si>
  <si>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</si>
  <si>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</si>
  <si>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</si>
  <si>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</si>
  <si>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</si>
  <si>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</si>
  <si>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</si>
  <si>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</si>
  <si>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</si>
  <si>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</si>
  <si>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</si>
  <si>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</si>
  <si>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</si>
  <si>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</si>
  <si>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</si>
  <si>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</si>
  <si>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</si>
  <si>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</si>
  <si>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</si>
  <si>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</si>
  <si>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</si>
  <si>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</si>
  <si>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</si>
  <si>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</si>
  <si>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</si>
  <si>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</si>
  <si>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</si>
  <si>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</si>
  <si>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</si>
  <si>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</si>
  <si>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</si>
  <si>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</si>
  <si>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</si>
  <si>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</si>
  <si>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</si>
  <si>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</si>
  <si>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</si>
  <si>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</si>
  <si>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</si>
  <si>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</si>
  <si>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</si>
  <si>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</si>
  <si>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</si>
  <si>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</si>
  <si>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</si>
  <si>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</si>
  <si>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</si>
  <si>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</si>
  <si>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</si>
  <si>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</si>
  <si>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</si>
  <si>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</si>
  <si>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</si>
  <si>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</si>
  <si>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</si>
  <si>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</si>
  <si>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</si>
  <si>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</si>
  <si>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</si>
  <si>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</si>
  <si>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</si>
  <si>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</si>
  <si>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</si>
  <si>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</si>
  <si>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</si>
  <si>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</si>
  <si>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</si>
  <si>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</si>
  <si>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</si>
  <si>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</si>
  <si>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</si>
  <si>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</si>
  <si>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</si>
  <si>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</si>
  <si>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</si>
  <si>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</si>
  <si>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</si>
  <si>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</si>
  <si>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</si>
  <si>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</si>
  <si>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</si>
  <si>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</si>
  <si>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</si>
  <si>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</si>
  <si>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</si>
  <si>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</si>
  <si>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</si>
  <si>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</si>
  <si>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</si>
  <si>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</si>
  <si>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</si>
  <si>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</si>
  <si>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</si>
  <si>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</si>
  <si>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</si>
  <si>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</si>
  <si>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</si>
  <si>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</si>
  <si>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</si>
  <si>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</si>
  <si>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</si>
  <si>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</si>
  <si>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</si>
  <si>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</si>
  <si>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</si>
  <si>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</si>
  <si>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</si>
  <si>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</si>
  <si>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</si>
  <si>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</si>
  <si>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</si>
  <si>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</si>
  <si>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</si>
  <si>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</si>
  <si>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</si>
  <si>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</si>
  <si>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</si>
  <si>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</si>
  <si>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</si>
  <si>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</si>
  <si>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</si>
  <si>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</si>
  <si>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</si>
  <si>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</si>
  <si>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</si>
  <si>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</si>
  <si>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</si>
  <si>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</si>
  <si>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</si>
  <si>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</si>
  <si>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</si>
  <si>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</si>
  <si>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</si>
  <si>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</si>
  <si>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</si>
  <si>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</si>
  <si>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</si>
  <si>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</si>
  <si>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</si>
  <si>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</si>
  <si>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</si>
  <si>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</si>
  <si>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</si>
  <si>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</si>
  <si>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</si>
  <si>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</si>
  <si>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</si>
  <si>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</si>
  <si>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</si>
  <si>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</si>
  <si>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</si>
  <si>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</si>
  <si>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</si>
  <si>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</si>
  <si>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</si>
  <si>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</si>
  <si>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</si>
  <si>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</si>
  <si>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</si>
  <si>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</si>
  <si>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</si>
  <si>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</si>
  <si>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</si>
  <si>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</si>
  <si>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</si>
  <si>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</si>
  <si>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</si>
  <si>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</si>
  <si>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</si>
  <si>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</si>
  <si>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</si>
  <si>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</si>
  <si>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</si>
  <si>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</si>
  <si>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</si>
  <si>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</si>
  <si>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</si>
  <si>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</si>
  <si>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</si>
  <si>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</si>
  <si>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</si>
  <si>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</si>
  <si>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</si>
  <si>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</si>
  <si>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</si>
  <si>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</si>
  <si>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</si>
  <si>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</si>
  <si>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</si>
  <si>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</si>
  <si>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</si>
  <si>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</si>
  <si>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</si>
  <si>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</si>
  <si>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</si>
  <si>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</si>
  <si>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</si>
  <si>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</si>
  <si>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</si>
  <si>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</si>
  <si>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</si>
  <si>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</si>
  <si>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</si>
  <si>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</si>
  <si>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</si>
  <si>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</si>
  <si>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</si>
  <si>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</si>
  <si>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</si>
  <si>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</si>
  <si>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</si>
  <si>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</si>
  <si>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</si>
  <si>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</si>
  <si>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</si>
  <si>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</si>
  <si>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</si>
  <si>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</si>
  <si>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</si>
  <si>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</si>
  <si>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</si>
  <si>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</si>
  <si>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</si>
  <si>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</si>
  <si>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</si>
  <si>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</si>
  <si>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</si>
  <si>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</si>
  <si>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</si>
  <si>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</si>
  <si>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</si>
  <si>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</si>
  <si>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</si>
  <si>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</si>
  <si>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</si>
  <si>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</si>
  <si>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</si>
  <si>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</si>
  <si>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</si>
  <si>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</si>
  <si>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</si>
  <si>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</si>
  <si>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</si>
  <si>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</si>
  <si>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</si>
  <si>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</si>
  <si>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</si>
  <si>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</si>
  <si>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</si>
  <si>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</si>
  <si>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</si>
  <si>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</si>
  <si>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</si>
  <si>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</si>
  <si>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</si>
  <si>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</si>
  <si>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</si>
  <si>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</si>
  <si>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</si>
  <si>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</si>
  <si>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</si>
  <si>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</si>
  <si>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</si>
  <si>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</si>
  <si>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</si>
  <si>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</si>
  <si>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</si>
  <si>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</si>
  <si>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</si>
  <si>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</si>
  <si>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</si>
  <si>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</si>
  <si>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</si>
  <si>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</si>
  <si>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</si>
  <si>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</si>
  <si>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</si>
  <si>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</si>
  <si>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</si>
  <si>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</si>
  <si>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</si>
  <si>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</si>
  <si>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</si>
  <si>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</si>
  <si>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</si>
  <si>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</si>
  <si>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</si>
  <si>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</si>
  <si>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</si>
  <si>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</si>
  <si>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</si>
  <si>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</si>
  <si>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</si>
  <si>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</si>
  <si>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</si>
  <si>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</si>
  <si>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</si>
  <si>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</si>
  <si>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</si>
  <si>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</si>
  <si>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</si>
  <si>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</si>
  <si>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</si>
  <si>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</si>
  <si>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</si>
  <si>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</si>
  <si>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</si>
  <si>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</si>
  <si>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</si>
  <si>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</si>
  <si>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</si>
  <si>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</si>
  <si>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</si>
  <si>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</si>
  <si>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</si>
  <si>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</si>
  <si>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</si>
  <si>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</si>
  <si>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</si>
  <si>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</si>
  <si>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</si>
  <si>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</si>
  <si>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</si>
  <si>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</si>
  <si>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</si>
  <si>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</si>
  <si>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</si>
  <si>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</si>
  <si>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</si>
  <si>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</si>
  <si>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</si>
  <si>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</si>
  <si>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</si>
  <si>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</si>
  <si>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</si>
  <si>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</si>
  <si>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</si>
  <si>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</si>
  <si>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</si>
  <si>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</si>
  <si>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</si>
  <si>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</si>
  <si>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</si>
  <si>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</si>
  <si>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</si>
  <si>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</si>
  <si>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</si>
  <si>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</si>
  <si>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</si>
  <si>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</si>
  <si>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</si>
  <si>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</si>
  <si>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</si>
  <si>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</si>
  <si>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</si>
  <si>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</si>
  <si>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</si>
  <si>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</si>
  <si>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</si>
  <si>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</si>
  <si>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</si>
  <si>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</si>
  <si>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</si>
  <si>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</si>
  <si>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</si>
  <si>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</si>
  <si>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</si>
  <si>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</si>
  <si>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</si>
  <si>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</si>
  <si>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</si>
  <si>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</si>
  <si>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</si>
  <si>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</si>
  <si>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</si>
  <si>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</si>
  <si>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</si>
  <si>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</si>
  <si>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</si>
  <si>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</si>
  <si>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</si>
  <si>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</si>
  <si>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</si>
  <si>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</si>
  <si>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</si>
  <si>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</si>
  <si>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</si>
  <si>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</si>
  <si>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</si>
  <si>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</si>
  <si>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</si>
  <si>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</si>
  <si>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</si>
  <si>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</si>
  <si>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</si>
  <si>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</si>
  <si>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</si>
  <si>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</si>
  <si>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</si>
  <si>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</si>
  <si>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</si>
  <si>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</si>
  <si>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</si>
  <si>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</si>
  <si>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</si>
  <si>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</si>
  <si>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</si>
  <si>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</si>
  <si>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</si>
  <si>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</si>
  <si>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</si>
  <si>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</si>
  <si>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</si>
  <si>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</si>
  <si>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</si>
  <si>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</si>
  <si>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</si>
  <si>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</si>
  <si>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</si>
  <si>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</si>
  <si>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</si>
  <si>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</si>
  <si>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</si>
  <si>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</si>
  <si>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</si>
  <si>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</si>
  <si>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</si>
  <si>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</si>
  <si>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</si>
  <si>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</si>
  <si>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</si>
  <si>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</si>
  <si>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</si>
  <si>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</si>
  <si>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</si>
  <si>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</si>
  <si>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</si>
  <si>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</si>
  <si>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</si>
  <si>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</si>
  <si>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</si>
  <si>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</si>
  <si>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</si>
  <si>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</si>
  <si>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</si>
  <si>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</si>
  <si>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</si>
  <si>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</si>
  <si>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</si>
  <si>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</si>
  <si>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</si>
  <si>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</si>
  <si>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</si>
  <si>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</si>
  <si>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</si>
  <si>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</si>
  <si>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</si>
  <si>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</si>
  <si>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</si>
  <si>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</si>
  <si>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</si>
  <si>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</si>
  <si>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</si>
  <si>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</si>
  <si>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</si>
  <si>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</si>
  <si>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</si>
  <si>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</si>
  <si>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</si>
  <si>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</si>
  <si>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</si>
  <si>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</si>
  <si>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</si>
  <si>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</si>
  <si>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</si>
  <si>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</si>
  <si>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</si>
  <si>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</si>
  <si>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</si>
  <si>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</si>
  <si>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</si>
  <si>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</si>
  <si>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</si>
  <si>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</si>
  <si>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</si>
  <si>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</si>
  <si>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</si>
  <si>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</si>
  <si>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</si>
  <si>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</si>
  <si>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</si>
  <si>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</si>
  <si>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</si>
  <si>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</si>
  <si>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</si>
  <si>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</si>
  <si>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</si>
  <si>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</si>
  <si>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</si>
  <si>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</si>
  <si>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</si>
  <si>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</si>
  <si>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</si>
  <si>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</si>
  <si>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</si>
  <si>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</si>
  <si>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</si>
  <si>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</si>
  <si>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</si>
  <si>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</si>
  <si>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</si>
  <si>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</si>
  <si>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</si>
  <si>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</si>
  <si>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</si>
  <si>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</si>
  <si>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</si>
  <si>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</si>
  <si>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</si>
  <si>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</si>
  <si>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</si>
  <si>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</si>
  <si>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</si>
  <si>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</si>
  <si>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</si>
  <si>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</si>
  <si>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</si>
  <si>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</si>
  <si>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</si>
  <si>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</si>
  <si>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</si>
  <si>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</si>
  <si>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</si>
  <si>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</si>
  <si>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</si>
  <si>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</si>
  <si>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</si>
  <si>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</si>
  <si>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</si>
  <si>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</si>
  <si>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</si>
  <si>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</si>
  <si>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</si>
  <si>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</si>
  <si>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</si>
  <si>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</si>
  <si>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</si>
  <si>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</si>
  <si>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</si>
  <si>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</si>
  <si>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</si>
  <si>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</si>
  <si>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</si>
  <si>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</si>
  <si>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</si>
  <si>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</si>
  <si>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</si>
  <si>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</si>
  <si>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</si>
  <si>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</si>
  <si>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</si>
  <si>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</si>
  <si>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</si>
  <si>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</si>
  <si>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</si>
  <si>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</si>
  <si>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</si>
  <si>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</si>
  <si>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</si>
  <si>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</si>
  <si>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</si>
  <si>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</si>
  <si>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</si>
  <si>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</si>
  <si>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</si>
  <si>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</si>
  <si>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</si>
  <si>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</si>
  <si>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</si>
  <si>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</si>
  <si>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</si>
  <si>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</si>
  <si>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</si>
  <si>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</si>
  <si>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</si>
  <si>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</si>
  <si>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</si>
  <si>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</si>
  <si>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</si>
  <si>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</si>
  <si>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</si>
  <si>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</si>
  <si>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</si>
  <si>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</si>
  <si>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</si>
  <si>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</si>
  <si>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</si>
  <si>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</si>
  <si>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</si>
  <si>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</si>
  <si>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</si>
  <si>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</si>
  <si>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</si>
  <si>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</si>
  <si>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</si>
  <si>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</si>
  <si>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</si>
  <si>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</si>
  <si>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</si>
  <si>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</si>
  <si>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</si>
  <si>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</si>
  <si>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</si>
  <si>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</si>
  <si>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</si>
  <si>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</si>
  <si>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</si>
  <si>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</si>
  <si>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</si>
  <si>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</si>
  <si>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</si>
  <si>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</si>
  <si>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</si>
  <si>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</si>
  <si>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</si>
  <si>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</si>
  <si>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</si>
  <si>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</si>
  <si>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</si>
  <si>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</si>
  <si>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</si>
  <si>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</si>
  <si>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</si>
  <si>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</si>
  <si>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</si>
  <si>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</si>
  <si>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</si>
  <si>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</si>
  <si>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</si>
  <si>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</si>
  <si>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</si>
  <si>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</si>
  <si>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</si>
  <si>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</si>
  <si>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</si>
  <si>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</si>
  <si>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</si>
  <si>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</si>
  <si>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</si>
  <si>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</si>
  <si>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</si>
  <si>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</si>
  <si>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</si>
  <si>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</si>
  <si>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</si>
  <si>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</si>
  <si>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</si>
  <si>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</si>
  <si>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</si>
  <si>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</si>
  <si>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</si>
  <si>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</si>
  <si>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</si>
  <si>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</si>
  <si>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</si>
  <si>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</si>
  <si>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</si>
  <si>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</si>
  <si>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</si>
  <si>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</si>
  <si>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</si>
  <si>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</si>
  <si>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</si>
  <si>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</si>
  <si>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</si>
  <si>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</si>
  <si>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</si>
  <si>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</si>
  <si>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</si>
  <si>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</si>
  <si>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</si>
  <si>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</si>
  <si>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</si>
  <si>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</si>
  <si>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</si>
  <si>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</si>
  <si>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</si>
  <si>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</si>
  <si>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</si>
  <si>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</si>
  <si>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</si>
  <si>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</si>
  <si>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</si>
  <si>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</si>
  <si>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</si>
  <si>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</si>
  <si>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</si>
  <si>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</si>
  <si>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</si>
  <si>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</si>
  <si>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</si>
  <si>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</si>
  <si>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</si>
  <si>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</si>
  <si>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</si>
  <si>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</si>
  <si>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</si>
  <si>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</si>
  <si>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</si>
  <si>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</si>
  <si>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</si>
  <si>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</si>
  <si>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</si>
  <si>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</si>
  <si>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</si>
  <si>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</si>
  <si>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</si>
  <si>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</si>
  <si>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</si>
  <si>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</si>
  <si>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</si>
  <si>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</si>
  <si>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</si>
  <si>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</si>
  <si>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</si>
  <si>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</si>
  <si>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</si>
  <si>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</si>
  <si>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</si>
  <si>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</si>
  <si>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</si>
  <si>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</si>
  <si>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</si>
  <si>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</si>
  <si>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</si>
  <si>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</si>
  <si>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</si>
  <si>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</si>
  <si>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</si>
  <si>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</si>
  <si>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</si>
  <si>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</si>
  <si>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</si>
  <si>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</si>
  <si>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</si>
  <si>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</si>
  <si>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</si>
  <si>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</si>
  <si>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</si>
  <si>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</si>
  <si>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</si>
  <si>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</si>
  <si>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</si>
  <si>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</si>
  <si>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</si>
  <si>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</si>
  <si>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</si>
  <si>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</si>
  <si>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</si>
  <si>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</si>
  <si>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</si>
  <si>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</si>
  <si>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</si>
  <si>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</si>
  <si>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</si>
  <si>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</si>
  <si>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</si>
  <si>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</si>
  <si>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</si>
  <si>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</si>
  <si>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</si>
  <si>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</si>
  <si>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</si>
  <si>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</si>
  <si>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</si>
  <si>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</si>
  <si>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</si>
  <si>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</si>
  <si>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</si>
  <si>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</si>
  <si>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</si>
  <si>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</si>
  <si>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</si>
  <si>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</si>
  <si>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</si>
  <si>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</si>
  <si>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</si>
  <si>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</si>
  <si>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</si>
  <si>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</si>
  <si>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</si>
  <si>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</si>
  <si>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</si>
  <si>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</si>
  <si>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</si>
  <si>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</si>
  <si>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</si>
  <si>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</si>
  <si>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</si>
  <si>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</si>
  <si>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</si>
  <si>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</si>
  <si>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</si>
  <si>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</si>
  <si>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</si>
  <si>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</si>
  <si>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</si>
  <si>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</si>
  <si>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</si>
  <si>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</si>
  <si>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</si>
  <si>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</si>
  <si>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</si>
  <si>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</si>
  <si>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</si>
  <si>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</si>
  <si>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</si>
  <si>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</si>
  <si>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</si>
  <si>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</si>
  <si>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</si>
  <si>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</si>
  <si>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</si>
  <si>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</si>
  <si>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</si>
  <si>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</si>
  <si>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</si>
  <si>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</si>
  <si>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</si>
  <si>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</si>
  <si>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</si>
  <si>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</si>
  <si>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</si>
  <si>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</si>
  <si>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</si>
  <si>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</si>
  <si>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</si>
  <si>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</si>
  <si>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</si>
  <si>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</si>
  <si>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</si>
  <si>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</si>
  <si>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</si>
  <si>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</si>
  <si>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</si>
  <si>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</si>
  <si>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</si>
  <si>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</si>
  <si>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</si>
  <si>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</si>
  <si>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</si>
  <si>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</si>
  <si>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</si>
  <si>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</si>
  <si>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</si>
  <si>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</si>
  <si>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</si>
  <si>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</si>
  <si>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</si>
  <si>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</si>
  <si>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</si>
  <si>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</si>
  <si>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</si>
  <si>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</si>
  <si>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</si>
  <si>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</si>
  <si>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</si>
  <si>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</si>
  <si>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</si>
  <si>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</si>
  <si>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</si>
  <si>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</si>
  <si>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</si>
  <si>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</si>
  <si>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</si>
  <si>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</si>
  <si>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</si>
  <si>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</si>
  <si>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</si>
  <si>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</si>
  <si>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</si>
  <si>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</si>
  <si>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</si>
  <si>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</si>
  <si>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</si>
  <si>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</si>
  <si>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</si>
  <si>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</si>
  <si>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</si>
  <si>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</si>
  <si>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</si>
  <si>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</si>
  <si>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</si>
  <si>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</si>
  <si>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</si>
  <si>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</si>
  <si>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</si>
  <si>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</si>
  <si>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</si>
  <si>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</si>
  <si>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</si>
  <si>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</si>
  <si>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</si>
  <si>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</si>
  <si>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</si>
  <si>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</si>
  <si>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</si>
  <si>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</si>
  <si>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</si>
  <si>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</si>
  <si>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</si>
  <si>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</si>
  <si>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</si>
  <si>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</si>
  <si>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</si>
  <si>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</si>
  <si>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</si>
  <si>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</si>
  <si>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</si>
  <si>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</si>
  <si>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</si>
  <si>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</si>
  <si>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</si>
  <si>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</si>
  <si>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</si>
  <si>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</si>
  <si>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</si>
  <si>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</si>
  <si>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</si>
  <si>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</si>
  <si>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</si>
  <si>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</si>
  <si>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</si>
  <si>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</si>
  <si>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</si>
  <si>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</si>
  <si>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</si>
  <si>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</si>
  <si>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</si>
  <si>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</si>
  <si>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</si>
  <si>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</si>
  <si>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</si>
  <si>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</si>
  <si>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</si>
  <si>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</si>
  <si>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</si>
  <si>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</si>
  <si>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</si>
  <si>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</si>
  <si>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</si>
  <si>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</si>
  <si>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</si>
  <si>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</si>
  <si>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</si>
  <si>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</si>
  <si>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</si>
  <si>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</si>
  <si>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</si>
  <si>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</si>
  <si>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</si>
  <si>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</si>
  <si>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</si>
  <si>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</si>
  <si>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</si>
  <si>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</si>
  <si>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</si>
  <si>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</si>
  <si>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</si>
  <si>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</si>
  <si>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</si>
  <si>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</si>
  <si>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</si>
  <si>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</si>
  <si>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</si>
  <si>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</si>
  <si>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</si>
  <si>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</si>
  <si>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</si>
  <si>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</si>
  <si>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</si>
  <si>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</si>
  <si>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</si>
  <si>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</si>
  <si>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</si>
  <si>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</si>
  <si>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</si>
  <si>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</si>
  <si>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</si>
  <si>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</si>
  <si>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</si>
  <si>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</si>
  <si>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</si>
  <si>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</si>
  <si>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</si>
  <si>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</si>
  <si>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</si>
  <si>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</si>
  <si>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</si>
  <si>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</si>
  <si>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</si>
  <si>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</si>
  <si>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</si>
  <si>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</si>
  <si>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</si>
  <si>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</si>
  <si>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</si>
  <si>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</si>
  <si>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</si>
  <si>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</si>
  <si>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</si>
  <si>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</si>
  <si>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</si>
  <si>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</si>
  <si>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</si>
  <si>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</si>
  <si>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</si>
  <si>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</si>
  <si>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</si>
  <si>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</si>
  <si>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</si>
  <si>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</si>
  <si>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</si>
  <si>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</si>
  <si>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</si>
  <si>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</si>
  <si>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</si>
  <si>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</si>
  <si>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</si>
  <si>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</si>
  <si>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</si>
  <si>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</si>
  <si>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</si>
  <si>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</si>
  <si>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</si>
  <si>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</si>
  <si>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</si>
  <si>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</si>
  <si>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</si>
  <si>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</si>
  <si>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</si>
  <si>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</si>
  <si>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</si>
  <si>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</si>
  <si>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</si>
  <si>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</si>
  <si>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</si>
  <si>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</si>
  <si>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</si>
  <si>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</si>
  <si>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</si>
  <si>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</si>
  <si>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</si>
  <si>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</si>
  <si>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</si>
  <si>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</si>
  <si>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</si>
  <si>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</si>
  <si>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</si>
  <si>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</si>
  <si>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</si>
  <si>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</si>
  <si>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</si>
  <si>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</si>
  <si>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</si>
  <si>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</si>
  <si>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</si>
  <si>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</si>
  <si>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</si>
  <si>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</si>
  <si>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</si>
  <si>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</si>
  <si>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</si>
  <si>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</si>
  <si>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</si>
  <si>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</si>
  <si>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</si>
  <si>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</si>
  <si>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</si>
  <si>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</si>
  <si>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</si>
  <si>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</si>
  <si>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</si>
  <si>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</si>
  <si>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</si>
  <si>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</si>
  <si>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</si>
  <si>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</si>
  <si>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</si>
  <si>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</si>
  <si>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</si>
  <si>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</si>
  <si>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</si>
  <si>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</si>
  <si>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</si>
  <si>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</si>
  <si>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</si>
  <si>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</si>
  <si>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</si>
  <si>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</si>
  <si>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</si>
  <si>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</si>
  <si>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</si>
  <si>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</si>
  <si>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</si>
  <si>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</si>
  <si>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</si>
  <si>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</si>
  <si>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</si>
  <si>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</si>
  <si>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</si>
  <si>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</si>
  <si>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</si>
  <si>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</si>
  <si>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</si>
  <si>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</si>
  <si>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</si>
  <si>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</si>
  <si>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</si>
  <si>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</si>
  <si>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</si>
  <si>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</si>
  <si>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</si>
  <si>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</si>
  <si>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</si>
  <si>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</si>
  <si>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</si>
  <si>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</si>
  <si>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</si>
  <si>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</si>
  <si>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</si>
  <si>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</si>
  <si>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</si>
  <si>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</si>
  <si>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</si>
  <si>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</si>
  <si>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</si>
  <si>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</si>
  <si>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</si>
  <si>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</si>
  <si>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</si>
  <si>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</si>
  <si>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</si>
  <si>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</si>
  <si>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</si>
  <si>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</si>
  <si>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</si>
  <si>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</si>
  <si>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</si>
  <si>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</si>
  <si>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</si>
  <si>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</si>
  <si>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</si>
  <si>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</si>
  <si>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</si>
  <si>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</si>
  <si>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</si>
  <si>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</si>
  <si>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</si>
  <si>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</si>
  <si>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</si>
  <si>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</si>
  <si>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</si>
  <si>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</si>
  <si>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</si>
  <si>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</si>
  <si>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</si>
  <si>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</si>
  <si>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</si>
  <si>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</si>
  <si>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</si>
  <si>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</si>
  <si>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</si>
  <si>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</si>
  <si>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</si>
  <si>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</si>
  <si>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</si>
  <si>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</si>
  <si>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</si>
  <si>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</si>
  <si>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</si>
  <si>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</si>
  <si>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</si>
  <si>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</si>
  <si>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</si>
  <si>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</si>
  <si>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</si>
  <si>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</si>
  <si>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</si>
  <si>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</si>
  <si>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</si>
  <si>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</si>
  <si>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</si>
  <si>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</si>
  <si>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</si>
  <si>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</si>
  <si>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</si>
  <si>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</si>
  <si>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</si>
  <si>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</si>
  <si>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</si>
  <si>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</si>
  <si>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</si>
  <si>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</si>
  <si>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</si>
  <si>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</si>
  <si>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</si>
  <si>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</si>
  <si>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</si>
  <si>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</si>
  <si>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</si>
  <si>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</si>
  <si>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</si>
  <si>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</si>
  <si>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</si>
  <si>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</si>
  <si>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</si>
  <si>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</si>
  <si>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</si>
  <si>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</si>
  <si>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</si>
  <si>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</si>
  <si>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</si>
  <si>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</si>
  <si>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</si>
  <si>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</si>
  <si>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</si>
  <si>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</si>
  <si>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</si>
  <si>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</si>
  <si>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</si>
  <si>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</si>
  <si>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</si>
  <si>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</si>
  <si>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</si>
  <si>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</si>
  <si>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</si>
  <si>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</si>
  <si>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</si>
  <si>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</si>
  <si>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</si>
  <si>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</si>
  <si>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</si>
  <si>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</si>
  <si>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</si>
  <si>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</si>
  <si>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</si>
  <si>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</si>
  <si>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</si>
  <si>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</si>
  <si>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</si>
  <si>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</si>
  <si>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</si>
  <si>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</si>
  <si>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</si>
  <si>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</si>
  <si>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</si>
  <si>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</si>
  <si>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</si>
  <si>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</si>
  <si>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</si>
  <si>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</si>
  <si>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</si>
  <si>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</si>
  <si>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</si>
  <si>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</si>
  <si>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</si>
  <si>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</si>
  <si>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</si>
  <si>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</si>
  <si>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</si>
  <si>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</si>
  <si>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</si>
  <si>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</si>
  <si>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</si>
  <si>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</si>
  <si>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</si>
  <si>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</si>
  <si>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</si>
  <si>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</si>
  <si>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</si>
  <si>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</si>
  <si>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</si>
  <si>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</si>
  <si>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</si>
  <si>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</si>
  <si>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</si>
  <si>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</si>
  <si>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</si>
  <si>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</si>
  <si>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</si>
  <si>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</si>
  <si>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</si>
  <si>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</si>
  <si>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</si>
  <si>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</si>
  <si>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</si>
  <si>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</si>
  <si>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</si>
  <si>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</si>
  <si>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</si>
  <si>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</si>
  <si>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</si>
  <si>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</si>
  <si>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</si>
  <si>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</si>
  <si>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</si>
  <si>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</si>
  <si>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</si>
  <si>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</si>
  <si>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</si>
  <si>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</si>
  <si>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</si>
  <si>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</si>
  <si>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</si>
  <si>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</si>
  <si>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</si>
  <si>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</si>
  <si>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</si>
  <si>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</si>
  <si>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</si>
  <si>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</si>
  <si>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</si>
  <si>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</si>
  <si>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</si>
  <si>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</si>
  <si>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</si>
  <si>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</si>
  <si>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</si>
  <si>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</si>
  <si>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</si>
  <si>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</si>
  <si>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</si>
  <si>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</si>
  <si>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</si>
  <si>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</si>
  <si>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</si>
  <si>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</si>
  <si>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</si>
  <si>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</si>
  <si>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</si>
  <si>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</si>
  <si>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</si>
  <si>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</si>
  <si>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</si>
  <si>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</si>
  <si>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</si>
  <si>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</si>
  <si>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</si>
  <si>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</si>
  <si>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</si>
  <si>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</si>
  <si>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</si>
  <si>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</si>
  <si>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</si>
  <si>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</si>
  <si>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</si>
  <si>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</si>
  <si>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</si>
  <si>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</si>
  <si>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</si>
  <si>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</si>
  <si>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</si>
  <si>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</si>
  <si>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</si>
  <si>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</si>
  <si>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</si>
  <si>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</si>
  <si>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</si>
  <si>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</si>
  <si>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</si>
  <si>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</si>
  <si>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</si>
  <si>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</si>
  <si>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</si>
  <si>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</si>
  <si>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</si>
  <si>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</si>
  <si>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</si>
  <si>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</si>
  <si>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</si>
  <si>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</si>
  <si>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</si>
  <si>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</si>
  <si>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</si>
  <si>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</si>
  <si>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</si>
  <si>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</si>
  <si>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</si>
  <si>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</si>
  <si>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</si>
  <si>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</si>
  <si>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</si>
  <si>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</si>
  <si>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</si>
  <si>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</si>
  <si>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</si>
  <si>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</si>
  <si>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</si>
  <si>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</si>
  <si>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</si>
  <si>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</si>
  <si>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</si>
  <si>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</si>
  <si>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</si>
  <si>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</si>
  <si>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</si>
  <si>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</si>
  <si>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</si>
  <si>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</si>
  <si>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</si>
  <si>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</si>
  <si>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</si>
  <si>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</si>
  <si>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</si>
  <si>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</si>
  <si>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</si>
  <si>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</si>
  <si>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</si>
  <si>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</si>
  <si>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</si>
  <si>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</si>
  <si>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</si>
  <si>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</si>
  <si>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</si>
  <si>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</si>
  <si>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</si>
  <si>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</si>
  <si>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</si>
  <si>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</si>
  <si>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</si>
  <si>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</si>
  <si>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</si>
  <si>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</si>
  <si>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</si>
  <si>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</si>
  <si>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</si>
  <si>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</si>
  <si>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</si>
  <si>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</si>
  <si>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</si>
  <si>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</si>
  <si>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</si>
  <si>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</si>
  <si>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</si>
  <si>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</si>
  <si>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</si>
  <si>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</si>
  <si>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</si>
  <si>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</si>
  <si>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</si>
  <si>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</si>
  <si>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</si>
  <si>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</si>
  <si>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</si>
  <si>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</si>
  <si>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</si>
  <si>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</si>
  <si>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</si>
  <si>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</si>
  <si>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</si>
  <si>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</si>
  <si>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</si>
  <si>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</si>
  <si>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</si>
  <si>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</si>
  <si>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</si>
  <si>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</si>
  <si>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</si>
  <si>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</si>
  <si>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</si>
  <si>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</si>
  <si>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</si>
  <si>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</si>
  <si>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</si>
  <si>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</si>
  <si>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</si>
  <si>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</si>
  <si>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</si>
  <si>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</si>
  <si>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</si>
  <si>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</si>
  <si>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</si>
  <si>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</si>
  <si>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</si>
  <si>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</si>
  <si>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</si>
  <si>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</si>
  <si>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</si>
  <si>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</si>
  <si>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</si>
  <si>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</si>
  <si>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</si>
  <si>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</si>
  <si>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</si>
  <si>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</si>
  <si>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</si>
  <si>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</si>
  <si>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</si>
  <si>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</si>
  <si>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</si>
  <si>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</si>
  <si>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</si>
  <si>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</si>
  <si>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</si>
  <si>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</si>
  <si>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</si>
  <si>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</si>
  <si>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</si>
  <si>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</si>
  <si>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</si>
  <si>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</si>
  <si>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</si>
  <si>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</si>
  <si>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</si>
  <si>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</si>
  <si>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</si>
  <si>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</si>
  <si>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</si>
  <si>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</si>
  <si>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</si>
  <si>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</si>
  <si>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</si>
  <si>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</si>
  <si>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</si>
  <si>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</si>
  <si>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</si>
  <si>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</si>
  <si>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</si>
  <si>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</si>
  <si>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</si>
  <si>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</si>
  <si>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</si>
  <si>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</si>
  <si>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</si>
  <si>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</si>
  <si>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</si>
  <si>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</si>
  <si>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</si>
  <si>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</si>
  <si>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</si>
  <si>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</si>
  <si>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</si>
  <si>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</si>
  <si>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</si>
  <si>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</si>
  <si>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</si>
  <si>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</si>
  <si>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</si>
  <si>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</si>
  <si>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</si>
  <si>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</si>
  <si>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</si>
  <si>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</si>
  <si>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</si>
  <si>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</si>
  <si>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</si>
  <si>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</si>
  <si>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</si>
  <si>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</si>
  <si>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</si>
  <si>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</si>
  <si>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</si>
  <si>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</si>
  <si>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</si>
  <si>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</si>
  <si>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</si>
  <si>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</si>
  <si>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</si>
  <si>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</si>
  <si>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</si>
  <si>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</si>
  <si>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</si>
  <si>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</si>
  <si>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</si>
  <si>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</si>
  <si>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</si>
  <si>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</si>
  <si>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</si>
  <si>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</si>
  <si>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</si>
  <si>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</si>
  <si>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</si>
  <si>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</si>
  <si>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</si>
  <si>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</si>
  <si>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</si>
  <si>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</si>
  <si>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</si>
  <si>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</si>
  <si>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</si>
  <si>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</si>
  <si>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</si>
  <si>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</si>
  <si>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</si>
  <si>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</si>
  <si>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</si>
  <si>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</si>
  <si>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</si>
  <si>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</si>
  <si>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</si>
  <si>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</si>
  <si>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</si>
  <si>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</si>
  <si>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</si>
  <si>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</si>
  <si>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</si>
  <si>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</si>
  <si>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</si>
  <si>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</si>
  <si>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</si>
  <si>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</si>
  <si>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</si>
  <si>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</si>
  <si>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</si>
  <si>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</si>
  <si>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</si>
  <si>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</si>
  <si>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</si>
  <si>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</si>
  <si>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</si>
  <si>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</si>
  <si>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</si>
  <si>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</si>
  <si>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</si>
  <si>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</si>
  <si>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</si>
  <si>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</si>
  <si>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</si>
  <si>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</si>
  <si>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</si>
  <si>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</si>
  <si>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</si>
  <si>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</si>
  <si>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</si>
  <si>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</si>
  <si>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</si>
  <si>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</si>
  <si>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</si>
  <si>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</si>
  <si>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</si>
  <si>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</si>
  <si>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</si>
  <si>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</si>
  <si>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</si>
  <si>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</si>
  <si>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</si>
  <si>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</si>
  <si>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</si>
  <si>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</si>
  <si>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</si>
  <si>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</si>
  <si>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</si>
  <si>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</si>
  <si>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</si>
  <si>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</si>
  <si>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</si>
  <si>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</si>
  <si>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</si>
  <si>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</si>
  <si>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</si>
  <si>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</si>
  <si>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</si>
  <si>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</si>
  <si>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</si>
  <si>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</si>
  <si>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</si>
  <si>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</si>
  <si>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</si>
  <si>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</si>
  <si>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</si>
  <si>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</si>
  <si>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</si>
  <si>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</si>
  <si>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</si>
  <si>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</si>
  <si>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</si>
  <si>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</si>
  <si>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</si>
  <si>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</si>
  <si>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</si>
  <si>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</si>
  <si>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</si>
  <si>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</si>
  <si>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</si>
  <si>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</si>
  <si>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</si>
  <si>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</si>
  <si>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</si>
  <si>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</si>
  <si>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</si>
  <si>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</si>
  <si>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</si>
  <si>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</si>
  <si>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</si>
  <si>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</si>
  <si>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</si>
  <si>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</si>
  <si>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</si>
  <si>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</si>
  <si>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</si>
  <si>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</si>
  <si>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</si>
  <si>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</si>
  <si>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</si>
  <si>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</si>
  <si>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</si>
  <si>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</si>
  <si>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</si>
  <si>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</si>
  <si>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</si>
  <si>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</si>
  <si>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</si>
  <si>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</si>
  <si>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</si>
  <si>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</si>
  <si>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</si>
  <si>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</si>
  <si>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</si>
  <si>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</si>
  <si>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</si>
  <si>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</si>
  <si>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</si>
  <si>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</si>
  <si>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</si>
  <si>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</si>
  <si>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</si>
  <si>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</si>
  <si>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</si>
  <si>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</si>
  <si>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</si>
  <si>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</si>
  <si>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</si>
  <si>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</si>
  <si>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</si>
  <si>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</si>
  <si>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</si>
  <si>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</si>
  <si>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</si>
  <si>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</si>
  <si>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</si>
  <si>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</si>
  <si>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</si>
  <si>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</si>
  <si>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</si>
  <si>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</si>
  <si>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</si>
  <si>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</si>
  <si>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</si>
  <si>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</si>
  <si>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</si>
  <si>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</si>
  <si>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</si>
  <si>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</si>
  <si>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</si>
  <si>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</si>
  <si>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</si>
  <si>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</si>
  <si>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</si>
  <si>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</si>
  <si>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</si>
  <si>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</si>
  <si>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</si>
  <si>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</si>
  <si>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</si>
  <si>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</si>
  <si>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</si>
  <si>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</si>
  <si>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</si>
  <si>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</si>
  <si>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</si>
  <si>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</si>
  <si>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</si>
  <si>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</si>
  <si>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</si>
  <si>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</si>
  <si>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</si>
  <si>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</si>
  <si>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</si>
  <si>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</si>
  <si>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</si>
  <si>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</si>
  <si>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</si>
  <si>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</si>
  <si>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</si>
  <si>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</si>
  <si>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</si>
  <si>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</si>
  <si>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</si>
  <si>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</si>
  <si>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</si>
  <si>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</si>
  <si>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</si>
  <si>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</si>
  <si>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</si>
  <si>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</si>
  <si>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</si>
  <si>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</si>
  <si>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</si>
  <si>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</si>
  <si>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</si>
  <si>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</si>
  <si>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</si>
  <si>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</si>
  <si>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</si>
  <si>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</si>
  <si>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</si>
  <si>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</si>
  <si>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</si>
  <si>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</si>
  <si>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</si>
  <si>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</si>
  <si>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</si>
  <si>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</si>
  <si>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</si>
  <si>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</si>
  <si>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</si>
  <si>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</si>
  <si>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</si>
  <si>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</si>
  <si>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</si>
  <si>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</si>
  <si>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</si>
  <si>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</si>
  <si>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</si>
  <si>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</si>
  <si>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</si>
  <si>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</si>
  <si>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</si>
  <si>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</si>
  <si>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</si>
  <si>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</si>
  <si>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</si>
  <si>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</si>
  <si>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</si>
  <si>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</si>
  <si>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</si>
  <si>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</si>
  <si>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</si>
  <si>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</si>
  <si>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</si>
  <si>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</si>
  <si>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</si>
  <si>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</si>
  <si>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</si>
  <si>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</si>
  <si>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</si>
  <si>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</si>
  <si>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</si>
  <si>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</si>
  <si>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</si>
  <si>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</si>
  <si>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</si>
  <si>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</si>
  <si>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</si>
  <si>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</si>
  <si>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</si>
  <si>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</si>
  <si>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</si>
  <si>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</si>
  <si>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</si>
  <si>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</si>
  <si>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</si>
  <si>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</si>
  <si>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</si>
  <si>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</si>
  <si>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</si>
  <si>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</si>
  <si>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</si>
  <si>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</si>
  <si>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</si>
  <si>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</si>
  <si>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</si>
  <si>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</si>
  <si>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</si>
  <si>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</si>
  <si>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</si>
  <si>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</si>
  <si>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</si>
  <si>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</si>
  <si>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</si>
  <si>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</si>
  <si>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</si>
  <si>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</si>
  <si>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</si>
  <si>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</si>
  <si>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</si>
  <si>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</si>
  <si>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</si>
  <si>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</si>
  <si>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</si>
  <si>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</si>
  <si>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</si>
  <si>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</si>
  <si>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</si>
  <si>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</si>
  <si>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</si>
  <si>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</si>
  <si>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</si>
  <si>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</si>
  <si>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</si>
  <si>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</si>
  <si>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</si>
  <si>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</si>
  <si>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</si>
  <si>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</si>
  <si>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</si>
  <si>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</si>
  <si>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</si>
  <si>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</si>
  <si>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</si>
  <si>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</si>
  <si>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</si>
  <si>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</si>
  <si>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</si>
  <si>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</si>
  <si>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</si>
  <si>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</si>
  <si>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</si>
  <si>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</si>
  <si>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</si>
  <si>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</si>
  <si>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</si>
  <si>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</si>
  <si>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</si>
  <si>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</si>
  <si>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</si>
  <si>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</si>
  <si>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</si>
  <si>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</si>
  <si>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</si>
  <si>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</si>
  <si>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</si>
  <si>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</si>
  <si>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</si>
  <si>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</si>
  <si>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</si>
  <si>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</si>
  <si>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</si>
  <si>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</si>
  <si>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</si>
  <si>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</si>
  <si>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</si>
  <si>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</si>
  <si>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</si>
  <si>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</si>
  <si>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</si>
  <si>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</si>
  <si>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</si>
  <si>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</si>
  <si>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</si>
  <si>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</si>
  <si>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</si>
  <si>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</si>
  <si>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</si>
  <si>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</si>
  <si>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</si>
  <si>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</si>
  <si>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</si>
  <si>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</si>
  <si>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</si>
  <si>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</si>
  <si>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</si>
  <si>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</si>
  <si>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</si>
  <si>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</si>
  <si>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</si>
  <si>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</si>
  <si>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</si>
  <si>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</si>
  <si>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</si>
  <si>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</si>
  <si>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</si>
  <si>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</si>
  <si>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</si>
  <si>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</si>
  <si>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</si>
  <si>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</si>
  <si>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</si>
  <si>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</si>
  <si>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</si>
  <si>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</si>
  <si>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</si>
  <si>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</si>
  <si>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</si>
  <si>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</si>
  <si>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</si>
  <si>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</si>
  <si>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</si>
  <si>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</si>
  <si>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</si>
  <si>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</si>
  <si>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</si>
  <si>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</si>
  <si>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</si>
  <si>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</si>
  <si>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</si>
  <si>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</si>
  <si>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</si>
  <si>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</si>
  <si>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</si>
  <si>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</si>
  <si>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</si>
  <si>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</si>
  <si>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</si>
  <si>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</si>
  <si>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</si>
  <si>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</si>
  <si>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</si>
  <si>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</si>
  <si>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</si>
  <si>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</si>
  <si>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</si>
  <si>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</si>
  <si>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</si>
  <si>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</si>
  <si>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</si>
  <si>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</si>
  <si>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</si>
  <si>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</si>
  <si>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</si>
  <si>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</si>
  <si>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</si>
  <si>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</si>
  <si>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</si>
  <si>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</si>
  <si>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</si>
  <si>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</si>
  <si>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</si>
  <si>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</si>
  <si>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</si>
  <si>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</si>
  <si>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</si>
  <si>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</si>
  <si>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</si>
  <si>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</si>
  <si>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</si>
  <si>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</si>
  <si>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</si>
  <si>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</si>
  <si>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</si>
  <si>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</si>
  <si>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</si>
  <si>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</si>
  <si>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</si>
  <si>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</si>
  <si>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</si>
  <si>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</si>
  <si>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</si>
  <si>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</si>
  <si>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</si>
  <si>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</si>
  <si>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</si>
  <si>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</si>
  <si>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</si>
  <si>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</si>
  <si>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</si>
  <si>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</si>
  <si>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</si>
  <si>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</si>
  <si>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</si>
  <si>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</si>
  <si>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</si>
  <si>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</si>
  <si>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</si>
  <si>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</si>
  <si>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</si>
  <si>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</si>
  <si>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</si>
  <si>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</si>
  <si>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</si>
  <si>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</si>
  <si>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</si>
  <si>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</si>
  <si>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</si>
  <si>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</si>
  <si>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</si>
  <si>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</si>
  <si>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</si>
  <si>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</si>
  <si>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</si>
  <si>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</si>
  <si>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</si>
  <si>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</si>
  <si>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</si>
  <si>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</si>
  <si>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</si>
  <si>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</si>
  <si>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</si>
  <si>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</si>
  <si>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</si>
  <si>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</si>
  <si>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</si>
  <si>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</si>
  <si>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</si>
  <si>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</si>
  <si>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</si>
  <si>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</si>
  <si>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</si>
  <si>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</si>
  <si>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</si>
  <si>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</si>
  <si>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</si>
  <si>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</si>
  <si>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</si>
  <si>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</si>
  <si>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</si>
  <si>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</si>
  <si>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</si>
  <si>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</si>
  <si>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</si>
  <si>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</si>
  <si>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</si>
  <si>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</si>
  <si>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</si>
  <si>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</si>
  <si>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</si>
  <si>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</si>
  <si>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</si>
  <si>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</si>
  <si>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</si>
  <si>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</si>
  <si>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</si>
  <si>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</si>
  <si>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</si>
  <si>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</si>
  <si>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</si>
  <si>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</si>
  <si>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</si>
  <si>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</si>
  <si>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</si>
  <si>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</si>
  <si>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</si>
  <si>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</si>
  <si>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</si>
  <si>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</si>
  <si>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</si>
  <si>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</si>
  <si>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</si>
  <si>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</si>
  <si>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</si>
  <si>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</si>
  <si>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</si>
  <si>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</si>
  <si>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</si>
  <si>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</si>
  <si>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</si>
  <si>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</si>
  <si>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</si>
  <si>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</si>
  <si>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</si>
  <si>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</si>
  <si>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</si>
  <si>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</si>
  <si>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</si>
  <si>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</si>
  <si>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</si>
  <si>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</si>
  <si>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</si>
  <si>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</si>
  <si>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</si>
  <si>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</si>
  <si>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</si>
  <si>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</si>
  <si>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</si>
  <si>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</si>
  <si>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</si>
  <si>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</si>
  <si>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</si>
  <si>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</si>
  <si>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</si>
  <si>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</si>
  <si>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</si>
  <si>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</si>
  <si>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</si>
  <si>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</si>
  <si>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</si>
  <si>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</si>
  <si>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</si>
  <si>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</si>
  <si>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</si>
  <si>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</si>
  <si>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</si>
  <si>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</si>
  <si>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</si>
  <si>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</si>
  <si>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</si>
  <si>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</si>
  <si>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</si>
  <si>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</si>
  <si>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</si>
  <si>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</si>
  <si>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</si>
  <si>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</si>
  <si>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</si>
  <si>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</si>
  <si>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</si>
  <si>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</si>
  <si>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</si>
  <si>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</si>
  <si>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</si>
  <si>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</si>
  <si>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</si>
  <si>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</si>
  <si>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</si>
  <si>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</si>
  <si>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</si>
  <si>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</si>
  <si>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</si>
  <si>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</si>
  <si>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</si>
  <si>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</si>
  <si>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</si>
  <si>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</si>
  <si>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</si>
  <si>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</si>
  <si>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</si>
  <si>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</si>
  <si>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</si>
  <si>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</si>
  <si>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</si>
  <si>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</si>
  <si>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</si>
  <si>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</si>
  <si>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</si>
  <si>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</si>
  <si>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</si>
  <si>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</si>
  <si>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</si>
  <si>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</si>
  <si>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</si>
  <si>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</si>
  <si>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</si>
  <si>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</si>
  <si>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</si>
  <si>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</si>
  <si>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</si>
  <si>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</si>
  <si>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</si>
  <si>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</si>
  <si>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</si>
  <si>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</si>
  <si>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</si>
  <si>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</si>
  <si>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</si>
  <si>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</si>
  <si>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</si>
  <si>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</si>
  <si>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</si>
  <si>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</si>
  <si>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</si>
  <si>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</si>
  <si>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</si>
  <si>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</si>
  <si>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</si>
  <si>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</si>
  <si>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</si>
  <si>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</si>
  <si>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</si>
  <si>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</si>
  <si>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</si>
  <si>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</si>
  <si>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</si>
  <si>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</si>
  <si>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</si>
  <si>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</si>
  <si>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</si>
  <si>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</si>
  <si>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</si>
  <si>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</si>
  <si>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</si>
  <si>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</si>
  <si>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</si>
  <si>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</si>
  <si>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</si>
  <si>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</si>
  <si>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</si>
  <si>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</si>
  <si>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</si>
  <si>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</si>
  <si>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</si>
  <si>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</si>
  <si>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</si>
  <si>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</si>
  <si>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</si>
  <si>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</si>
  <si>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</si>
  <si>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</si>
  <si>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</si>
  <si>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</si>
  <si>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</si>
  <si>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</si>
  <si>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</si>
  <si>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</si>
  <si>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</si>
  <si>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</si>
  <si>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</si>
  <si>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</si>
  <si>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</si>
  <si>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</si>
  <si>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</si>
  <si>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</si>
  <si>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</si>
  <si>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</si>
  <si>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</si>
  <si>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</si>
  <si>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</si>
  <si>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</si>
  <si>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</si>
  <si>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</si>
  <si>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</si>
  <si>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</si>
  <si>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</si>
  <si>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</si>
  <si>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</si>
  <si>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</si>
  <si>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</si>
  <si>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</si>
  <si>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</si>
  <si>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</si>
  <si>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</si>
  <si>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</si>
  <si>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</si>
  <si>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</si>
  <si>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</si>
  <si>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</si>
  <si>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</si>
  <si>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</si>
  <si>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</si>
  <si>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</si>
  <si>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</si>
  <si>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</si>
  <si>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</si>
  <si>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</si>
  <si>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</si>
  <si>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</si>
  <si>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</si>
  <si>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</si>
  <si>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</si>
  <si>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</si>
  <si>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</si>
  <si>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</si>
  <si>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</si>
  <si>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</si>
  <si>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</si>
  <si>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</si>
  <si>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</si>
  <si>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</si>
  <si>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</si>
  <si>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</si>
  <si>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</si>
  <si>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</si>
  <si>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</si>
  <si>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</si>
  <si>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</si>
  <si>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</si>
  <si>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</si>
  <si>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</si>
  <si>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</si>
  <si>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</si>
  <si>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</si>
  <si>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</si>
  <si>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</si>
  <si>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</si>
  <si>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</si>
  <si>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</si>
  <si>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</si>
  <si>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</si>
  <si>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</si>
  <si>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</si>
  <si>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</si>
  <si>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</si>
  <si>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</si>
  <si>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</si>
  <si>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</si>
  <si>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</si>
  <si>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</si>
  <si>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</si>
  <si>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</si>
  <si>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</si>
  <si>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</si>
  <si>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</si>
  <si>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</si>
  <si>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</si>
  <si>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</si>
  <si>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</si>
  <si>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</si>
  <si>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</si>
  <si>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</si>
  <si>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</si>
  <si>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</si>
  <si>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</si>
  <si>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</si>
  <si>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</si>
  <si>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</si>
  <si>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</si>
  <si>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</si>
  <si>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</si>
  <si>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</si>
  <si>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</si>
  <si>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</si>
  <si>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</si>
  <si>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</si>
  <si>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</si>
  <si>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</si>
  <si>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</si>
  <si>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</si>
  <si>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</si>
  <si>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</si>
  <si>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</si>
  <si>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</si>
  <si>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</si>
  <si>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</si>
  <si>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</si>
  <si>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</si>
  <si>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</si>
  <si>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</si>
  <si>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</si>
  <si>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</si>
  <si>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</si>
  <si>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</si>
  <si>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</si>
  <si>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</si>
  <si>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</si>
  <si>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</si>
  <si>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</si>
  <si>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</si>
  <si>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</si>
  <si>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</si>
  <si>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</si>
  <si>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</si>
  <si>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</si>
  <si>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</si>
  <si>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</si>
  <si>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</si>
  <si>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</si>
  <si>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</si>
  <si>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</si>
  <si>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</si>
  <si>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</si>
  <si>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</si>
  <si>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</si>
  <si>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</si>
  <si>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</si>
  <si>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</si>
  <si>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</si>
  <si>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</si>
  <si>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</si>
  <si>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</si>
  <si>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</si>
  <si>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</si>
  <si>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</si>
  <si>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</si>
  <si>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</si>
  <si>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</si>
  <si>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</si>
  <si>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</si>
  <si>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</si>
  <si>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</si>
  <si>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</si>
  <si>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</si>
  <si>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</si>
  <si>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</si>
  <si>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</si>
  <si>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</si>
  <si>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</si>
  <si>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</si>
  <si>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</si>
  <si>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</si>
  <si>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</si>
  <si>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</si>
  <si>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</si>
  <si>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</si>
  <si>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</si>
  <si>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</si>
  <si>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</si>
  <si>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</si>
  <si>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</si>
  <si>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</si>
  <si>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</si>
  <si>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</si>
  <si>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</si>
  <si>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</si>
  <si>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</si>
  <si>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</si>
  <si>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</si>
  <si>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</si>
  <si>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</si>
  <si>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</si>
  <si>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</si>
  <si>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</si>
  <si>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</si>
  <si>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</si>
  <si>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</si>
  <si>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</si>
  <si>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</si>
  <si>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</si>
  <si>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</si>
  <si>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</si>
  <si>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</si>
  <si>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</si>
  <si>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</si>
  <si>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</si>
  <si>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</si>
  <si>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</si>
  <si>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</si>
  <si>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</si>
  <si>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</si>
  <si>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</si>
  <si>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</si>
  <si>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</si>
  <si>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</si>
  <si>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</si>
  <si>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</si>
  <si>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</si>
  <si>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</si>
  <si>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</si>
  <si>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</si>
  <si>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</si>
  <si>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</si>
  <si>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</si>
  <si>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</si>
  <si>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</si>
  <si>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</si>
  <si>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</si>
  <si>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</si>
  <si>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</si>
  <si>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</si>
  <si>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</si>
  <si>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</si>
  <si>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</si>
  <si>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</si>
  <si>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</si>
  <si>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</si>
  <si>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</si>
  <si>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</si>
  <si>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</si>
  <si>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</si>
  <si>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</si>
  <si>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</si>
  <si>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</si>
  <si>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</si>
  <si>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</si>
  <si>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</si>
  <si>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</si>
  <si>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</si>
  <si>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</si>
  <si>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</si>
  <si>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</si>
  <si>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</si>
  <si>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</si>
  <si>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</si>
  <si>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</si>
  <si>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</si>
  <si>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</si>
  <si>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</si>
  <si>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</si>
  <si>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</si>
  <si>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</si>
  <si>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</si>
  <si>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</si>
  <si>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</si>
  <si>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</si>
  <si>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</si>
  <si>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</si>
  <si>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</si>
  <si>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</si>
  <si>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</si>
  <si>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</si>
  <si>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</si>
  <si>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</si>
  <si>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</si>
  <si>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</si>
  <si>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</si>
  <si>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</si>
  <si>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</si>
  <si>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</si>
  <si>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</si>
  <si>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</si>
  <si>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</si>
  <si>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</si>
  <si>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</si>
  <si>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</si>
  <si>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</si>
  <si>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</si>
  <si>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</si>
  <si>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</si>
  <si>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</si>
  <si>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</si>
  <si>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</si>
  <si>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</si>
  <si>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</si>
  <si>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</si>
  <si>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</si>
  <si>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</si>
  <si>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</si>
  <si>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</si>
  <si>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</si>
  <si>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</si>
  <si>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</si>
  <si>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</si>
  <si>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</si>
  <si>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</si>
  <si>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</si>
  <si>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</si>
  <si>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</si>
  <si>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</si>
  <si>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</si>
  <si>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</si>
  <si>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</si>
  <si>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</si>
  <si>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</si>
  <si>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</si>
  <si>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</si>
  <si>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</si>
  <si>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</si>
  <si>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</si>
  <si>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</si>
  <si>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</si>
  <si>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</si>
  <si>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</si>
  <si>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</si>
  <si>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</si>
  <si>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</si>
  <si>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</si>
  <si>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</si>
  <si>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</si>
  <si>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</si>
  <si>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</si>
  <si>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</si>
  <si>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</si>
  <si>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</si>
  <si>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</si>
  <si>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</si>
  <si>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</si>
  <si>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</si>
  <si>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</si>
  <si>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</si>
  <si>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</si>
  <si>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</si>
  <si>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</si>
  <si>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</si>
  <si>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</si>
  <si>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</si>
  <si>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</si>
  <si>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</si>
  <si>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</si>
  <si>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</si>
  <si>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</si>
  <si>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</si>
  <si>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</si>
  <si>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</si>
  <si>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</si>
  <si>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</si>
  <si>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</si>
  <si>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</si>
  <si>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</si>
  <si>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</si>
  <si>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</si>
  <si>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</si>
  <si>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</si>
  <si>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</si>
  <si>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</si>
  <si>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</si>
  <si>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</si>
  <si>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</si>
  <si>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</si>
  <si>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</si>
  <si>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</si>
  <si>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</si>
  <si>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</si>
  <si>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</si>
  <si>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</si>
  <si>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</si>
  <si>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</si>
  <si>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</si>
  <si>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</si>
  <si>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</si>
  <si>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</si>
  <si>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</si>
  <si>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</si>
  <si>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</si>
  <si>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</si>
  <si>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</si>
  <si>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</si>
  <si>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</si>
  <si>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</si>
  <si>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</si>
  <si>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</si>
  <si>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</si>
  <si>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</si>
  <si>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</si>
  <si>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</si>
  <si>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</si>
  <si>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</si>
  <si>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</si>
  <si>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</si>
  <si>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</si>
  <si>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</si>
  <si>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</si>
  <si>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</si>
  <si>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</si>
  <si>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</si>
  <si>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</si>
  <si>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</si>
  <si>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</si>
  <si>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</si>
  <si>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</si>
  <si>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</si>
  <si>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</si>
  <si>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</si>
  <si>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</si>
  <si>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</si>
  <si>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</si>
  <si>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</si>
  <si>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</si>
  <si>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</si>
  <si>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</si>
  <si>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</si>
  <si>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</si>
  <si>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</si>
  <si>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</si>
  <si>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</si>
  <si>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</si>
  <si>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</si>
  <si>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</si>
  <si>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</si>
  <si>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</si>
  <si>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</si>
  <si>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</si>
  <si>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</si>
  <si>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</si>
  <si>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</si>
  <si>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</si>
  <si>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</si>
  <si>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</si>
  <si>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</si>
  <si>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</si>
  <si>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</si>
  <si>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</si>
  <si>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</si>
  <si>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</si>
  <si>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</si>
  <si>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</si>
  <si>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</si>
  <si>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</si>
  <si>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</si>
  <si>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</si>
  <si>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</si>
  <si>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</si>
  <si>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</si>
  <si>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</si>
  <si>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</si>
  <si>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</si>
  <si>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</si>
  <si>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</si>
  <si>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</si>
  <si>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</si>
  <si>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</si>
  <si>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</si>
  <si>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</si>
  <si>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</si>
  <si>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</si>
  <si>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</si>
  <si>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</si>
  <si>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</si>
  <si>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</si>
  <si>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</si>
  <si>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</si>
  <si>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</si>
  <si>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</si>
  <si>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</si>
  <si>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</si>
  <si>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</si>
  <si>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</si>
  <si>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</si>
  <si>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</si>
  <si>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</si>
  <si>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</si>
  <si>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</si>
  <si>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</si>
  <si>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</si>
  <si>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</si>
  <si>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</si>
  <si>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</si>
  <si>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</si>
  <si>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</si>
  <si>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</si>
  <si>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</si>
  <si>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</si>
  <si>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</si>
  <si>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</si>
  <si>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</si>
  <si>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</si>
  <si>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</si>
  <si>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</si>
  <si>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</si>
  <si>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</si>
  <si>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</si>
  <si>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</si>
  <si>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</si>
  <si>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</si>
  <si>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</si>
  <si>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</si>
  <si>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</si>
  <si>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</si>
  <si>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</si>
  <si>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</si>
  <si>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</si>
  <si>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</si>
  <si>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</si>
  <si>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</si>
  <si>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</si>
  <si>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</si>
  <si>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</si>
  <si>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</si>
  <si>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</si>
  <si>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</si>
  <si>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</si>
  <si>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</si>
  <si>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</si>
  <si>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</si>
  <si>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</si>
  <si>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</si>
  <si>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</si>
  <si>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</si>
  <si>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</si>
  <si>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</si>
  <si>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</si>
  <si>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</si>
  <si>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</si>
  <si>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</si>
  <si>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</si>
  <si>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</si>
  <si>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</si>
  <si>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</si>
  <si>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</si>
  <si>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</si>
  <si>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</si>
  <si>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</si>
  <si>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</si>
  <si>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</si>
  <si>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</si>
  <si>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</si>
  <si>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</si>
  <si>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</si>
  <si>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</si>
  <si>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</si>
  <si>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</si>
  <si>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</si>
  <si>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</si>
  <si>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</si>
  <si>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</si>
  <si>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</si>
  <si>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</si>
  <si>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</si>
  <si>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</si>
  <si>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</si>
  <si>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</si>
  <si>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</si>
  <si>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</si>
  <si>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</si>
  <si>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</si>
  <si>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</si>
  <si>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</si>
  <si>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</si>
  <si>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</si>
  <si>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</si>
  <si>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</si>
  <si>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</si>
  <si>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</si>
  <si>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</si>
  <si>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</si>
  <si>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</si>
  <si>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</si>
  <si>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</si>
  <si>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</si>
  <si>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</si>
  <si>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</si>
  <si>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</si>
  <si>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</si>
  <si>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</si>
  <si>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</si>
  <si>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</si>
  <si>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</si>
  <si>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</si>
  <si>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</si>
  <si>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</si>
  <si>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</si>
  <si>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</si>
  <si>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</si>
  <si>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</si>
  <si>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</si>
  <si>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</si>
  <si>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</si>
  <si>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</si>
  <si>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</si>
  <si>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</si>
  <si>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</si>
  <si>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</si>
  <si>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</si>
  <si>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</si>
  <si>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</si>
  <si>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</si>
  <si>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</si>
  <si>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</si>
  <si>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</si>
  <si>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</si>
  <si>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</si>
  <si>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</si>
  <si>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</si>
  <si>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</si>
  <si>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</si>
  <si>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</si>
  <si>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</si>
  <si>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</si>
  <si>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</si>
  <si>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</si>
  <si>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</si>
  <si>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</si>
  <si>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</si>
  <si>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</si>
  <si>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</si>
  <si>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</si>
  <si>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</si>
  <si>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</si>
  <si>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</si>
  <si>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</si>
  <si>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</si>
  <si>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</si>
  <si>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</si>
  <si>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</si>
  <si>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</si>
  <si>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</si>
  <si>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</si>
  <si>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</si>
  <si>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</si>
  <si>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</si>
  <si>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</si>
  <si>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</si>
  <si>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</si>
  <si>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</si>
  <si>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</si>
  <si>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</si>
  <si>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</si>
  <si>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</si>
  <si>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</si>
  <si>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</si>
  <si>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</si>
  <si>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</si>
  <si>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</si>
  <si>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</si>
  <si>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</si>
  <si>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</si>
  <si>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</si>
  <si>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</si>
  <si>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</si>
  <si>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</si>
  <si>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</si>
  <si>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</si>
  <si>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</si>
  <si>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</si>
  <si>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</si>
  <si>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</si>
  <si>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</si>
  <si>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</si>
  <si>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</si>
  <si>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</si>
  <si>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</si>
  <si>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</si>
  <si>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</si>
  <si>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</si>
  <si>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</si>
  <si>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</si>
  <si>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</si>
  <si>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</si>
  <si>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</si>
  <si>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</si>
  <si>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</si>
  <si>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</si>
  <si>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</si>
  <si>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</si>
  <si>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</si>
  <si>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</si>
  <si>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</si>
  <si>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</si>
  <si>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</si>
  <si>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</si>
  <si>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</si>
  <si>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</si>
  <si>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</si>
  <si>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</si>
  <si>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</si>
  <si>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</si>
  <si>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</si>
  <si>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</si>
  <si>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</si>
  <si>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</si>
  <si>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</si>
  <si>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</si>
  <si>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</si>
  <si>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</si>
  <si>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</si>
  <si>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</si>
  <si>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</si>
  <si>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</si>
  <si>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</si>
  <si>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</si>
  <si>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</si>
  <si>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</si>
  <si>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</si>
  <si>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</si>
  <si>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</si>
  <si>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</si>
  <si>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</si>
  <si>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</si>
  <si>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</si>
  <si>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</si>
  <si>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</si>
  <si>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</si>
  <si>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</si>
  <si>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</si>
  <si>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</si>
  <si>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</si>
  <si>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</si>
  <si>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</si>
  <si>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</si>
  <si>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</si>
  <si>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</si>
  <si>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</si>
  <si>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</si>
  <si>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</si>
  <si>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</si>
  <si>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</si>
  <si>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</si>
  <si>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</si>
  <si>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</si>
  <si>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</si>
  <si>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</si>
  <si>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</si>
  <si>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</si>
  <si>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</si>
  <si>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</si>
  <si>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</si>
  <si>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</si>
  <si>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</si>
  <si>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</si>
  <si>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</si>
  <si>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</si>
  <si>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</si>
  <si>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</si>
  <si>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</si>
  <si>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</si>
  <si>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</si>
  <si>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</si>
  <si>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</si>
  <si>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</si>
  <si>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</si>
  <si>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</si>
  <si>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</si>
  <si>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</si>
  <si>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</si>
  <si>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</si>
  <si>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</si>
  <si>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</si>
  <si>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</si>
  <si>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</si>
  <si>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</si>
  <si>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</si>
  <si>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</si>
  <si>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</si>
  <si>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</si>
  <si>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</si>
  <si>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</si>
  <si>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</si>
  <si>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</si>
  <si>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</si>
  <si>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</si>
  <si>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</si>
  <si>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</si>
  <si>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</si>
  <si>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</si>
  <si>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</si>
  <si>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</si>
  <si>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</si>
  <si>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</si>
  <si>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</si>
  <si>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</si>
  <si>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</si>
  <si>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</si>
  <si>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</si>
  <si>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</si>
  <si>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</si>
  <si>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</si>
  <si>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</si>
  <si>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</si>
  <si>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</si>
  <si>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</si>
  <si>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</si>
  <si>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</si>
  <si>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</si>
  <si>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</si>
  <si>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</si>
  <si>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</si>
  <si>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</si>
  <si>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</si>
  <si>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</si>
  <si>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</si>
  <si>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</si>
  <si>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</si>
  <si>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</si>
  <si>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</si>
  <si>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</si>
  <si>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</si>
  <si>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</si>
  <si>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</si>
  <si>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</si>
  <si>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</si>
  <si>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</si>
  <si>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</si>
  <si>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</si>
  <si>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</si>
  <si>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</si>
  <si>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</si>
  <si>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</si>
  <si>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</si>
  <si>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</si>
  <si>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</si>
  <si>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</si>
  <si>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</si>
  <si>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</si>
  <si>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</si>
  <si>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</si>
  <si>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</si>
  <si>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</si>
  <si>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</si>
  <si>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</si>
  <si>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</si>
  <si>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</si>
  <si>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</si>
  <si>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</si>
  <si>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</si>
  <si>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</si>
  <si>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</si>
  <si>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</si>
  <si>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</si>
  <si>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</si>
  <si>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</si>
  <si>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</si>
  <si>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</si>
  <si>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</si>
  <si>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</si>
  <si>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</si>
  <si>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</si>
  <si>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</si>
  <si>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</si>
  <si>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</si>
  <si>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</si>
  <si>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</si>
  <si>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</si>
  <si>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</si>
  <si>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</si>
  <si>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</si>
  <si>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</si>
  <si>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</si>
  <si>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</si>
  <si>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</si>
  <si>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</si>
  <si>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</si>
  <si>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</si>
  <si>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</si>
  <si>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</si>
  <si>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</si>
  <si>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</si>
  <si>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</si>
  <si>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</si>
  <si>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</si>
  <si>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</si>
  <si>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</si>
  <si>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</si>
  <si>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</si>
  <si>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</si>
  <si>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</si>
  <si>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</si>
  <si>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</si>
  <si>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</si>
  <si>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</si>
  <si>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</si>
  <si>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</si>
  <si>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</si>
  <si>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</si>
  <si>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</si>
  <si>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</si>
  <si>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</si>
  <si>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</si>
  <si>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</si>
  <si>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</si>
  <si>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</si>
  <si>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</si>
  <si>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</si>
  <si>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</si>
  <si>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</si>
  <si>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</si>
  <si>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</si>
  <si>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</si>
  <si>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</si>
  <si>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</si>
  <si>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</si>
  <si>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</si>
  <si>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</si>
  <si>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</si>
  <si>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</si>
  <si>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</si>
  <si>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</si>
  <si>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</si>
  <si>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</si>
  <si>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</si>
  <si>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</si>
  <si>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</si>
  <si>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</si>
  <si>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</si>
  <si>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</si>
  <si>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</si>
  <si>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</si>
  <si>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</si>
  <si>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</si>
  <si>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</si>
  <si>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</si>
  <si>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</si>
  <si>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</si>
  <si>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</si>
  <si>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</si>
  <si>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</si>
  <si>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</si>
  <si>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</si>
  <si>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</si>
  <si>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</si>
  <si>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</si>
  <si>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</si>
  <si>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</si>
  <si>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</si>
  <si>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</si>
  <si>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</si>
  <si>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</si>
  <si>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</si>
  <si>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</si>
  <si>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</si>
  <si>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</si>
  <si>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</si>
  <si>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</si>
  <si>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</si>
  <si>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</si>
  <si>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</si>
  <si>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</si>
  <si>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</si>
  <si>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</si>
  <si>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</si>
  <si>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</si>
  <si>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</si>
  <si>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</si>
  <si>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</si>
  <si>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</si>
  <si>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</si>
  <si>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</si>
  <si>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</si>
  <si>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</si>
  <si>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</si>
  <si>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</si>
  <si>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</si>
  <si>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</si>
  <si>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</si>
  <si>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</si>
  <si>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</si>
  <si>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</si>
  <si>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</si>
  <si>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</si>
  <si>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</si>
  <si>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</si>
  <si>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</si>
  <si>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</si>
  <si>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</si>
  <si>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</si>
  <si>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</si>
  <si>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</si>
  <si>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</si>
  <si>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</si>
  <si>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</si>
  <si>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</si>
  <si>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</si>
  <si>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</si>
  <si>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</si>
  <si>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</si>
  <si>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</si>
  <si>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</si>
  <si>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</si>
  <si>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</si>
  <si>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</si>
  <si>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</si>
  <si>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</si>
  <si>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</si>
  <si>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</si>
  <si>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</si>
  <si>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</si>
  <si>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</si>
  <si>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</si>
  <si>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</si>
  <si>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</si>
  <si>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</si>
  <si>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</si>
  <si>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</si>
  <si>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</si>
  <si>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</si>
  <si>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</si>
  <si>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</si>
  <si>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</si>
  <si>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</si>
  <si>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</si>
  <si>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</si>
  <si>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</si>
  <si>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</si>
  <si>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</si>
  <si>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</si>
  <si>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</si>
  <si>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</si>
  <si>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</si>
  <si>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</si>
  <si>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</si>
  <si>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</si>
  <si>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</si>
  <si>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</si>
  <si>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</si>
  <si>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</si>
  <si>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</si>
  <si>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</si>
  <si>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</si>
  <si>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</si>
  <si>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</si>
  <si>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</si>
  <si>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</si>
  <si>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</si>
  <si>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</si>
  <si>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</si>
  <si>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</si>
  <si>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</si>
  <si>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</si>
  <si>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</si>
  <si>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</si>
  <si>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</si>
  <si>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</si>
  <si>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</si>
  <si>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</si>
  <si>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</si>
  <si>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</si>
  <si>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</si>
  <si>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</si>
  <si>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</si>
  <si>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</si>
  <si>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</si>
  <si>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</si>
  <si>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</si>
  <si>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</si>
  <si>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</si>
  <si>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</si>
  <si>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</si>
  <si>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</si>
  <si>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</si>
  <si>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</si>
  <si>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</si>
  <si>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</si>
  <si>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</si>
  <si>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</si>
  <si>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</si>
  <si>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</si>
  <si>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</si>
  <si>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</si>
  <si>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</si>
  <si>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</si>
  <si>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</si>
  <si>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</si>
  <si>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</si>
  <si>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</si>
  <si>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</si>
  <si>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</si>
  <si>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</si>
  <si>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</si>
  <si>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</si>
  <si>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</si>
  <si>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</si>
  <si>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</si>
  <si>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</si>
  <si>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</si>
  <si>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</si>
  <si>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</si>
  <si>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</si>
  <si>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</si>
  <si>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</si>
  <si>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</si>
  <si>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</si>
  <si>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</si>
  <si>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</si>
  <si>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</si>
  <si>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</si>
  <si>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</si>
  <si>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</si>
  <si>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</si>
  <si>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</si>
  <si>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</si>
  <si>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</si>
  <si>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</si>
  <si>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</si>
  <si>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</si>
  <si>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</si>
  <si>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</si>
  <si>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</si>
  <si>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</si>
  <si>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</si>
  <si>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</si>
  <si>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</si>
  <si>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</si>
  <si>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</si>
  <si>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</si>
  <si>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</si>
  <si>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</si>
  <si>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</si>
  <si>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</si>
  <si>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</si>
  <si>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</si>
  <si>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</si>
  <si>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</si>
  <si>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</si>
  <si>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</si>
  <si>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</si>
  <si>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</si>
  <si>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</si>
  <si>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</si>
  <si>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</si>
  <si>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</si>
  <si>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</si>
  <si>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</si>
  <si>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</si>
  <si>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</si>
  <si>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</si>
  <si>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</si>
  <si>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</si>
  <si>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</si>
  <si>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</si>
  <si>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</si>
  <si>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</si>
  <si>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</si>
  <si>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</si>
  <si>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</si>
  <si>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</si>
  <si>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</si>
  <si>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</si>
  <si>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</si>
  <si>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</si>
  <si>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</si>
  <si>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</si>
  <si>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</si>
  <si>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</si>
  <si>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</si>
  <si>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</si>
  <si>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</si>
  <si>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</si>
  <si>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</si>
  <si>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</si>
  <si>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</si>
  <si>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</si>
  <si>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</si>
  <si>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</si>
  <si>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</si>
  <si>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</si>
  <si>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</si>
  <si>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</si>
  <si>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</si>
  <si>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</si>
  <si>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</si>
  <si>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</si>
  <si>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</si>
  <si>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</si>
  <si>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</si>
  <si>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</si>
  <si>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</si>
  <si>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</si>
  <si>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</si>
  <si>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</si>
  <si>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</si>
  <si>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</si>
  <si>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</si>
  <si>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</si>
  <si>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</si>
  <si>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</si>
  <si>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</si>
  <si>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</si>
  <si>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</si>
  <si>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</si>
  <si>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</si>
  <si>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</si>
  <si>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</si>
  <si>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</si>
  <si>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</si>
  <si>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</si>
  <si>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</si>
  <si>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</si>
  <si>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</si>
  <si>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</si>
  <si>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</si>
  <si>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</si>
  <si>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</si>
  <si>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</si>
  <si>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</si>
  <si>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</si>
  <si>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</si>
  <si>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</si>
  <si>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</si>
  <si>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</si>
  <si>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</si>
  <si>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</si>
  <si>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</si>
  <si>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</si>
  <si>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</si>
  <si>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</si>
  <si>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</si>
  <si>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</si>
  <si>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</si>
  <si>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</si>
  <si>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</si>
  <si>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</si>
  <si>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</si>
  <si>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</si>
  <si>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</si>
  <si>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</si>
  <si>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</si>
  <si>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</si>
  <si>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</si>
  <si>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</si>
  <si>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</si>
  <si>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</si>
  <si>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</si>
  <si>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</si>
  <si>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</si>
  <si>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</si>
  <si>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</si>
  <si>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</si>
  <si>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</si>
  <si>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</si>
  <si>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</si>
  <si>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</si>
  <si>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</si>
  <si>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</si>
  <si>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</si>
  <si>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</si>
  <si>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</si>
  <si>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</si>
  <si>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</si>
  <si>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</si>
  <si>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</si>
  <si>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</si>
  <si>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</si>
  <si>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</si>
  <si>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</si>
  <si>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</si>
  <si>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</si>
  <si>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</si>
  <si>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</si>
  <si>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</si>
  <si>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</si>
  <si>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</si>
  <si>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</si>
  <si>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</si>
  <si>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</si>
  <si>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</si>
  <si>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</si>
  <si>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</si>
  <si>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</si>
  <si>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</si>
  <si>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</si>
  <si>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</si>
  <si>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</si>
  <si>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</si>
  <si>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</si>
  <si>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</si>
  <si>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</si>
  <si>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</si>
  <si>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</si>
  <si>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</si>
  <si>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</si>
  <si>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</si>
  <si>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</si>
  <si>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</si>
  <si>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</si>
  <si>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</si>
  <si>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</si>
  <si>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</si>
  <si>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</si>
  <si>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</si>
  <si>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</si>
  <si>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</si>
  <si>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</si>
  <si>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</si>
  <si>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</si>
  <si>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</si>
  <si>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</si>
  <si>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</si>
  <si>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</si>
  <si>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</si>
  <si>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</si>
  <si>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</si>
  <si>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</si>
  <si>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</si>
  <si>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</si>
  <si>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</si>
  <si>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</si>
  <si>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</si>
  <si>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</si>
  <si>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</si>
  <si>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</si>
  <si>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</si>
  <si>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</si>
  <si>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</si>
  <si>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</si>
  <si>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</si>
  <si>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</si>
  <si>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</si>
  <si>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</si>
  <si>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</si>
  <si>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</si>
  <si>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</si>
  <si>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</si>
  <si>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</si>
  <si>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</si>
  <si>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</si>
  <si>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</si>
  <si>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</si>
  <si>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</si>
  <si>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</si>
  <si>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</si>
  <si>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</si>
  <si>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</si>
  <si>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</si>
  <si>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</si>
  <si>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</si>
  <si>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</si>
  <si>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</si>
  <si>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</si>
  <si>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</si>
  <si>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</si>
  <si>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</si>
  <si>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</si>
  <si>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</si>
  <si>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</si>
  <si>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</si>
  <si>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</si>
  <si>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</si>
  <si>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</si>
  <si>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</si>
  <si>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</si>
  <si>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</si>
  <si>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</si>
  <si>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</si>
  <si>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</si>
  <si>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</si>
  <si>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</si>
  <si>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</si>
  <si>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</si>
  <si>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</si>
  <si>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</si>
  <si>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</si>
  <si>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</si>
  <si>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</si>
  <si>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</si>
  <si>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</si>
  <si>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</si>
  <si>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</si>
  <si>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</si>
  <si>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</si>
  <si>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</si>
  <si>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</si>
  <si>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</si>
  <si>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</si>
  <si>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</si>
  <si>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</si>
  <si>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</si>
  <si>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</si>
  <si>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</si>
  <si>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</si>
  <si>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</si>
  <si>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</si>
  <si>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</si>
  <si>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</si>
  <si>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</si>
  <si>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</si>
  <si>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</si>
  <si>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</si>
  <si>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</si>
  <si>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</si>
  <si>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</si>
  <si>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</si>
  <si>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</si>
  <si>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</si>
  <si>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</si>
  <si>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</si>
  <si>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</si>
  <si>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</si>
  <si>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</si>
  <si>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</si>
  <si>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</si>
  <si>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</si>
  <si>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</si>
  <si>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</si>
  <si>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</si>
  <si>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</si>
  <si>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</si>
  <si>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</si>
  <si>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</si>
  <si>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</si>
  <si>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</si>
  <si>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</si>
  <si>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</si>
  <si>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</si>
  <si>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</si>
  <si>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</si>
  <si>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</si>
  <si>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</si>
  <si>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</si>
  <si>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</si>
  <si>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</si>
  <si>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</si>
  <si>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</si>
  <si>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</si>
  <si>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</si>
  <si>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</si>
  <si>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</si>
  <si>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</si>
  <si>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</si>
  <si>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</si>
  <si>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</si>
  <si>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</si>
  <si>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</si>
  <si>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</si>
  <si>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</si>
  <si>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</si>
  <si>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</si>
  <si>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</si>
  <si>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</si>
  <si>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</si>
  <si>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</si>
  <si>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</si>
  <si>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</si>
  <si>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</si>
  <si>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</si>
  <si>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</si>
  <si>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</si>
  <si>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</si>
  <si>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</si>
  <si>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</si>
  <si>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</si>
  <si>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</si>
  <si>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</si>
  <si>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</si>
  <si>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</si>
  <si>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</si>
  <si>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</si>
  <si>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</si>
  <si>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</si>
  <si>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</si>
  <si>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</si>
  <si>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</si>
  <si>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</si>
  <si>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</si>
  <si>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</si>
  <si>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</si>
  <si>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</si>
  <si>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</si>
  <si>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</si>
  <si>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</si>
  <si>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</si>
  <si>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</si>
  <si>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</si>
  <si>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</si>
  <si>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</si>
  <si>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</si>
  <si>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</si>
  <si>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</si>
  <si>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</si>
  <si>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</si>
  <si>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</si>
  <si>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</si>
  <si>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</si>
  <si>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</si>
  <si>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</si>
  <si>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</si>
  <si>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</si>
  <si>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</si>
  <si>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</si>
  <si>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</si>
  <si>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</si>
  <si>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</si>
  <si>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</si>
  <si>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</si>
  <si>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</si>
  <si>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</si>
  <si>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</si>
  <si>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</si>
  <si>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</si>
  <si>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</si>
  <si>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</si>
  <si>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</si>
  <si>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</si>
  <si>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</si>
  <si>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</si>
  <si>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</si>
  <si>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</si>
  <si>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</si>
  <si>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</si>
  <si>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</si>
  <si>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</si>
  <si>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</si>
  <si>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</si>
  <si>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</si>
  <si>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</si>
  <si>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</si>
  <si>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</si>
  <si>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</si>
  <si>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</si>
  <si>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</si>
  <si>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</si>
  <si>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</si>
  <si>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</si>
  <si>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</si>
  <si>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</si>
  <si>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</si>
  <si>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</si>
  <si>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</si>
  <si>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</si>
  <si>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</si>
  <si>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</si>
  <si>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</si>
  <si>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</si>
  <si>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</si>
  <si>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</si>
  <si>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</si>
  <si>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</si>
  <si>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</si>
  <si>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</si>
  <si>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</si>
  <si>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</si>
  <si>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</si>
  <si>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</si>
  <si>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</si>
  <si>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</si>
  <si>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</si>
  <si>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</si>
  <si>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</si>
  <si>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</si>
  <si>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</si>
  <si>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</si>
  <si>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</si>
  <si>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</si>
  <si>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</si>
  <si>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</si>
  <si>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</si>
  <si>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</si>
  <si>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</si>
  <si>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</si>
  <si>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</si>
  <si>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</si>
  <si>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</si>
  <si>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</si>
  <si>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</si>
  <si>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</si>
  <si>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</si>
  <si>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</si>
  <si>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</si>
  <si>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</si>
  <si>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</si>
  <si>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</si>
  <si>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</si>
  <si>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</si>
  <si>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</si>
  <si>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</si>
  <si>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</si>
  <si>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</si>
  <si>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</si>
  <si>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</si>
  <si>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</si>
  <si>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</si>
  <si>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</si>
  <si>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</si>
  <si>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</si>
  <si>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</si>
  <si>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</si>
  <si>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</si>
  <si>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</si>
  <si>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</si>
  <si>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</si>
  <si>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</si>
  <si>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</si>
  <si>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</si>
  <si>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</si>
  <si>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</si>
  <si>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</si>
  <si>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</si>
  <si>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</si>
  <si>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</si>
  <si>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</si>
  <si>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</si>
  <si>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</si>
  <si>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</si>
  <si>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</si>
  <si>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</si>
  <si>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</si>
  <si>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</si>
  <si>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</si>
  <si>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</si>
  <si>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</si>
  <si>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</si>
  <si>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</si>
  <si>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</si>
  <si>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</si>
  <si>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</si>
  <si>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</si>
  <si>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</si>
  <si>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</si>
  <si>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</si>
  <si>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</si>
  <si>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</si>
  <si>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</si>
  <si>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</si>
  <si>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</si>
  <si>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</si>
  <si>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</si>
  <si>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</si>
  <si>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</si>
  <si>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</si>
  <si>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</si>
  <si>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</si>
  <si>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</si>
  <si>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</si>
  <si>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</si>
  <si>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</si>
  <si>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</si>
  <si>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</si>
  <si>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</si>
  <si>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</si>
  <si>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</si>
  <si>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</si>
  <si>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</si>
  <si>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</si>
  <si>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</si>
  <si>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</si>
  <si>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</si>
  <si>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</si>
  <si>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</si>
  <si>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</si>
  <si>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</si>
  <si>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</si>
  <si>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</si>
  <si>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</si>
  <si>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</si>
  <si>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</si>
  <si>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</si>
  <si>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</si>
  <si>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</si>
  <si>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</si>
  <si>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</si>
  <si>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</si>
  <si>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</si>
  <si>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</si>
  <si>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</si>
  <si>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</si>
  <si>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</si>
  <si>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</si>
  <si>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</si>
  <si>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</si>
  <si>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</si>
  <si>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</si>
  <si>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</si>
  <si>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</si>
  <si>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</si>
  <si>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</si>
  <si>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</si>
  <si>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</si>
  <si>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</si>
  <si>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</si>
  <si>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</si>
  <si>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</si>
  <si>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</si>
  <si>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</si>
  <si>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</si>
  <si>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</si>
  <si>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</si>
  <si>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</si>
  <si>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</si>
  <si>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</si>
  <si>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</si>
  <si>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</si>
  <si>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</si>
  <si>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</si>
  <si>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</si>
  <si>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</si>
  <si>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</si>
  <si>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</si>
  <si>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</si>
  <si>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</si>
  <si>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</si>
  <si>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</si>
  <si>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</si>
  <si>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</si>
  <si>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</si>
  <si>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</si>
  <si>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</si>
  <si>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</si>
  <si>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</si>
  <si>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</si>
  <si>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</si>
  <si>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</si>
  <si>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</si>
  <si>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</si>
  <si>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</si>
  <si>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</si>
  <si>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</si>
  <si>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</si>
  <si>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</si>
  <si>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</si>
  <si>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</si>
  <si>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</si>
  <si>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</si>
  <si>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</si>
  <si>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</si>
  <si>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</si>
  <si>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</si>
  <si>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</si>
  <si>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</si>
  <si>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</si>
  <si>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</si>
  <si>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</si>
  <si>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</si>
  <si>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</si>
  <si>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</si>
  <si>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</si>
  <si>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</si>
  <si>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</si>
  <si>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</si>
  <si>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</si>
  <si>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</si>
  <si>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</si>
  <si>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</si>
  <si>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</si>
  <si>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</si>
  <si>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</si>
  <si>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</si>
  <si>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</si>
  <si>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</si>
  <si>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</si>
  <si>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</si>
  <si>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</si>
  <si>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</si>
  <si>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</si>
  <si>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</si>
  <si>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</si>
  <si>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</si>
  <si>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</si>
  <si>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</si>
  <si>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</si>
  <si>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</si>
  <si>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</si>
  <si>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</si>
  <si>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</si>
  <si>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</si>
  <si>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</si>
  <si>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</si>
  <si>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</si>
  <si>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</si>
  <si>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</si>
  <si>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</si>
  <si>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</si>
  <si>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</si>
  <si>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</si>
  <si>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</si>
  <si>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</si>
  <si>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</si>
  <si>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</si>
  <si>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</si>
  <si>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</si>
  <si>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</si>
  <si>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</si>
  <si>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</si>
  <si>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</si>
  <si>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</si>
  <si>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</si>
  <si>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</si>
  <si>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</si>
  <si>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</si>
  <si>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</si>
  <si>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</si>
  <si>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</si>
  <si>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</si>
  <si>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</si>
  <si>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</si>
  <si>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</si>
  <si>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</si>
  <si>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</si>
  <si>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</si>
  <si>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</si>
  <si>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</si>
  <si>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</si>
  <si>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</si>
  <si>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</si>
  <si>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</si>
  <si>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</si>
  <si>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</si>
  <si>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</si>
  <si>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</si>
  <si>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</si>
  <si>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</si>
  <si>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</si>
  <si>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</si>
  <si>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</si>
  <si>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</si>
  <si>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</si>
  <si>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</si>
  <si>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</si>
  <si>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</si>
  <si>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</si>
  <si>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</si>
  <si>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</si>
  <si>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</si>
  <si>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</si>
  <si>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</si>
  <si>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</si>
  <si>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</si>
  <si>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</si>
  <si>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</si>
  <si>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</si>
  <si>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</si>
  <si>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</si>
  <si>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</si>
  <si>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</si>
  <si>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</si>
  <si>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</si>
  <si>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</si>
  <si>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</si>
  <si>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</si>
  <si>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</si>
  <si>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</si>
  <si>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</si>
  <si>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</si>
  <si>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</si>
  <si>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</si>
  <si>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</si>
  <si>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</si>
  <si>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</si>
  <si>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</si>
  <si>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</si>
  <si>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</si>
  <si>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</si>
  <si>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</si>
  <si>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</si>
  <si>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</si>
  <si>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</si>
  <si>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</si>
  <si>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</si>
  <si>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</si>
  <si>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</si>
  <si>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</si>
  <si>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</si>
  <si>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</si>
  <si>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</si>
  <si>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</si>
  <si>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</si>
  <si>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</si>
  <si>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</si>
  <si>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</si>
  <si>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</si>
  <si>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</si>
  <si>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</si>
  <si>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</si>
  <si>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</si>
  <si>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</si>
  <si>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</si>
  <si>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</si>
  <si>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</si>
  <si>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</si>
  <si>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</si>
  <si>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</si>
  <si>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</si>
  <si>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</si>
  <si>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</si>
  <si>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</si>
  <si>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</si>
  <si>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</si>
  <si>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</si>
  <si>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</si>
  <si>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</si>
  <si>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</si>
  <si>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</si>
  <si>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</si>
  <si>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</si>
  <si>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</si>
  <si>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</si>
  <si>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</si>
  <si>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</si>
  <si>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</si>
  <si>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</si>
  <si>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</si>
  <si>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</si>
  <si>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</si>
  <si>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</si>
  <si>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</si>
  <si>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</si>
  <si>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</si>
  <si>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</si>
  <si>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</si>
  <si>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</si>
  <si>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</si>
  <si>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</si>
  <si>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</si>
  <si>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</si>
  <si>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</si>
  <si>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</si>
  <si>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</si>
  <si>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</si>
  <si>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</si>
  <si>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</si>
  <si>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</si>
  <si>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</si>
  <si>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</si>
  <si>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</si>
  <si>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</si>
  <si>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</si>
  <si>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</si>
  <si>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</si>
  <si>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</si>
  <si>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</si>
  <si>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</si>
  <si>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</si>
  <si>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</si>
  <si>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</si>
  <si>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</si>
  <si>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</si>
  <si>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</si>
  <si>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</si>
  <si>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</si>
  <si>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</si>
  <si>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</si>
  <si>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</si>
  <si>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</si>
  <si>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</si>
  <si>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</si>
  <si>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</si>
  <si>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</si>
  <si>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</si>
  <si>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</si>
  <si>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</si>
  <si>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</si>
  <si>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</si>
  <si>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</si>
  <si>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</si>
  <si>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</si>
  <si>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</si>
  <si>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</si>
  <si>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</si>
  <si>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</si>
  <si>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</si>
  <si>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</si>
  <si>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</si>
  <si>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</si>
  <si>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</si>
  <si>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</si>
  <si>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</si>
  <si>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</si>
  <si>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</si>
  <si>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</si>
  <si>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</si>
  <si>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</si>
  <si>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</si>
  <si>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</si>
  <si>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</si>
  <si>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</si>
  <si>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</si>
  <si>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</si>
  <si>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</si>
  <si>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</si>
  <si>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</si>
  <si>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</si>
  <si>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</si>
  <si>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</si>
  <si>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</si>
  <si>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</si>
  <si>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</si>
  <si>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</si>
  <si>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</si>
  <si>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</si>
  <si>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</si>
  <si>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</si>
  <si>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</si>
  <si>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</si>
  <si>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</si>
  <si>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</si>
  <si>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</si>
  <si>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</si>
  <si>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</si>
  <si>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</si>
  <si>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</si>
  <si>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</si>
  <si>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</si>
  <si>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</si>
  <si>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</si>
  <si>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</si>
  <si>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</si>
  <si>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</si>
  <si>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</si>
  <si>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</si>
  <si>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</si>
  <si>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</si>
  <si>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</si>
  <si>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</si>
  <si>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</si>
  <si>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</si>
  <si>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</si>
  <si>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</si>
  <si>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</si>
  <si>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</si>
  <si>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</si>
  <si>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</si>
  <si>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</si>
  <si>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</si>
  <si>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</si>
  <si>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</si>
  <si>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</si>
  <si>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</si>
  <si>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</si>
  <si>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</si>
  <si>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</si>
  <si>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</si>
  <si>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</si>
  <si>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</si>
  <si>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</si>
  <si>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</si>
  <si>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</si>
  <si>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</si>
  <si>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</si>
  <si>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</si>
  <si>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</si>
  <si>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</si>
  <si>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</si>
  <si>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</si>
  <si>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</si>
  <si>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</si>
  <si>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</si>
  <si>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</si>
  <si>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</si>
  <si>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</si>
  <si>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</si>
  <si>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</si>
  <si>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</si>
  <si>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</si>
  <si>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</si>
  <si>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</si>
  <si>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</si>
  <si>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</si>
  <si>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</si>
  <si>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</si>
  <si>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</si>
  <si>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</si>
  <si>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</si>
  <si>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</si>
  <si>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</si>
  <si>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</si>
  <si>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</si>
  <si>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</si>
  <si>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</si>
  <si>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</si>
  <si>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</si>
  <si>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</si>
  <si>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</si>
  <si>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</si>
  <si>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</si>
  <si>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</si>
  <si>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</si>
  <si>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</si>
  <si>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</si>
  <si>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</si>
  <si>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</si>
  <si>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</si>
  <si>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</si>
  <si>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</si>
  <si>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</si>
  <si>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</si>
  <si>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</si>
  <si>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</si>
  <si>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</si>
  <si>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</si>
  <si>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</si>
  <si>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</si>
  <si>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</si>
  <si>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</si>
  <si>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</si>
  <si>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</si>
  <si>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</si>
  <si>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</si>
  <si>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</si>
  <si>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</si>
  <si>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</si>
  <si>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</si>
  <si>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</si>
  <si>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</si>
  <si>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</si>
  <si>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</si>
  <si>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</si>
  <si>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</si>
  <si>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</si>
  <si>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</si>
  <si>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</si>
  <si>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</si>
  <si>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</si>
  <si>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</si>
  <si>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</si>
  <si>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</si>
  <si>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</si>
  <si>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</si>
  <si>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</si>
  <si>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</si>
  <si>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</si>
  <si>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</si>
  <si>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</si>
  <si>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</si>
  <si>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</si>
  <si>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</si>
  <si>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</si>
  <si>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</si>
  <si>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</si>
  <si>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</si>
  <si>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</si>
  <si>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</si>
  <si>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</si>
  <si>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</si>
  <si>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</si>
  <si>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</si>
  <si>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</si>
  <si>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</si>
  <si>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</si>
  <si>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</si>
  <si>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</si>
  <si>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</si>
  <si>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</si>
  <si>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</si>
  <si>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</si>
  <si>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</si>
  <si>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</si>
  <si>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</si>
  <si>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</si>
  <si>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</si>
  <si>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</si>
  <si>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</si>
  <si>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</si>
  <si>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</si>
  <si>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</si>
  <si>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</si>
  <si>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</si>
  <si>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</si>
  <si>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</si>
  <si>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</si>
  <si>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</si>
  <si>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</si>
  <si>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</si>
  <si>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</si>
  <si>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</si>
  <si>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</si>
  <si>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</si>
  <si>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</si>
  <si>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</si>
  <si>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</si>
  <si>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</si>
  <si>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</si>
  <si>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</si>
  <si>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</si>
  <si>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</si>
  <si>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</si>
  <si>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</si>
  <si>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</si>
  <si>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</si>
  <si>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</si>
  <si>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</si>
  <si>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</si>
  <si>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</si>
  <si>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</si>
  <si>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</si>
  <si>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</si>
  <si>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</si>
  <si>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</si>
  <si>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</si>
  <si>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</si>
  <si>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</si>
  <si>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</si>
  <si>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</si>
  <si>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</si>
  <si>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</si>
  <si>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</si>
  <si>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</si>
  <si>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</si>
  <si>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</si>
  <si>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</si>
  <si>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</si>
  <si>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</si>
  <si>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</si>
  <si>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</si>
  <si>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</si>
  <si>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</si>
  <si>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</si>
  <si>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</si>
  <si>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</si>
  <si>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</si>
  <si>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</si>
  <si>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</si>
  <si>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</si>
  <si>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</si>
  <si>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</si>
  <si>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</si>
  <si>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</si>
  <si>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</si>
  <si>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</si>
  <si>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</si>
  <si>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</si>
  <si>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</si>
  <si>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</si>
  <si>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</si>
  <si>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</si>
  <si>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</si>
  <si>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</si>
  <si>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</si>
  <si>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</si>
  <si>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</si>
  <si>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</si>
  <si>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</si>
  <si>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</si>
  <si>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</si>
  <si>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</si>
  <si>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</si>
  <si>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</si>
  <si>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</si>
  <si>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</si>
  <si>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</si>
  <si>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</si>
  <si>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</si>
  <si>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</si>
  <si>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</si>
  <si>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</si>
  <si>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</si>
  <si>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</si>
  <si>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</si>
  <si>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</si>
  <si>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</si>
  <si>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</si>
  <si>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</si>
  <si>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</si>
  <si>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</si>
  <si>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</si>
  <si>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</si>
  <si>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</si>
  <si>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</si>
  <si>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</si>
  <si>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</si>
  <si>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</si>
  <si>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</si>
  <si>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</si>
  <si>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</si>
  <si>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</si>
  <si>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</si>
  <si>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</si>
  <si>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</si>
  <si>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</si>
  <si>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</si>
  <si>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</si>
  <si>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</si>
  <si>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</si>
  <si>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</si>
  <si>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</si>
  <si>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</si>
  <si>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</si>
  <si>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</si>
  <si>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</si>
  <si>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</si>
  <si>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</si>
  <si>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</si>
  <si>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</si>
  <si>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</si>
  <si>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</si>
  <si>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</si>
  <si>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</si>
  <si>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</si>
  <si>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</si>
  <si>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</si>
  <si>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</si>
  <si>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</si>
  <si>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</si>
  <si>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</si>
  <si>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</si>
  <si>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</si>
  <si>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</si>
  <si>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</si>
  <si>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</si>
  <si>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</si>
  <si>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</si>
  <si>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</si>
  <si>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</si>
  <si>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</si>
  <si>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</si>
  <si>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</si>
  <si>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</si>
  <si>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</si>
  <si>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</si>
  <si>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</si>
  <si>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</si>
  <si>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</si>
  <si>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</si>
  <si>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</si>
  <si>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</si>
  <si>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</si>
  <si>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</si>
  <si>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</si>
  <si>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</si>
  <si>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</si>
  <si>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</si>
  <si>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</si>
  <si>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</si>
  <si>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</si>
  <si>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</si>
  <si>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</si>
  <si>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</si>
  <si>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</si>
  <si>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</si>
  <si>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</si>
  <si>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</si>
  <si>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</si>
  <si>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</si>
  <si>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</si>
  <si>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</si>
  <si>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</si>
  <si>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</si>
  <si>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</si>
  <si>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</si>
  <si>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</si>
  <si>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</si>
  <si>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</si>
  <si>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</si>
  <si>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</si>
  <si>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</si>
  <si>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</si>
  <si>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</si>
  <si>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</si>
  <si>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</si>
  <si>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</si>
  <si>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</si>
  <si>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</si>
  <si>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</si>
  <si>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</si>
  <si>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</si>
  <si>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</si>
  <si>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</si>
  <si>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</si>
  <si>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</si>
  <si>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</si>
  <si>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</si>
  <si>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</si>
  <si>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</si>
  <si>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</si>
  <si>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</si>
  <si>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</si>
  <si>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</si>
  <si>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</si>
  <si>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</si>
  <si>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</si>
  <si>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</si>
  <si>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</si>
  <si>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</si>
  <si>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</si>
  <si>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</si>
  <si>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</si>
  <si>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</si>
  <si>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</si>
  <si>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</si>
  <si>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</si>
  <si>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</si>
  <si>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</si>
  <si>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</si>
  <si>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</si>
  <si>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</si>
  <si>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</si>
  <si>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</si>
  <si>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</si>
  <si>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</si>
  <si>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</si>
  <si>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</si>
  <si>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</si>
  <si>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</si>
  <si>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</si>
  <si>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</si>
  <si>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</si>
  <si>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</si>
  <si>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</si>
  <si>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</si>
  <si>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</si>
  <si>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</si>
  <si>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</si>
  <si>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</si>
  <si>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</si>
  <si>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</si>
  <si>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</si>
  <si>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</si>
  <si>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</si>
  <si>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</si>
  <si>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</si>
  <si>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</si>
  <si>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</si>
  <si>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</si>
  <si>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</si>
  <si>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</si>
  <si>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</si>
  <si>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</si>
  <si>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</si>
  <si>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</si>
  <si>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</si>
  <si>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</si>
  <si>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</si>
  <si>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</si>
  <si>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</si>
  <si>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</si>
  <si>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</si>
  <si>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</si>
  <si>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</si>
  <si>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</si>
  <si>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</si>
  <si>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</si>
  <si>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</si>
  <si>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</si>
  <si>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</si>
  <si>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</si>
  <si>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</si>
  <si>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</si>
  <si>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</si>
  <si>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</si>
  <si>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</si>
  <si>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</si>
  <si>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</si>
  <si>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</si>
  <si>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</si>
  <si>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</si>
  <si>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</si>
  <si>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</si>
  <si>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</si>
  <si>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</si>
  <si>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</si>
  <si>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</si>
  <si>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</si>
  <si>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</si>
  <si>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</si>
  <si>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</si>
  <si>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</si>
  <si>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</si>
  <si>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</si>
  <si>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</si>
  <si>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</si>
  <si>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</si>
  <si>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</si>
  <si>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</si>
  <si>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</si>
  <si>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</si>
  <si>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</si>
  <si>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</si>
  <si>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</si>
  <si>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</si>
  <si>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</si>
  <si>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</si>
  <si>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</si>
  <si>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</si>
  <si>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</si>
  <si>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</si>
  <si>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</si>
  <si>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</si>
  <si>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</si>
  <si>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</si>
  <si>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</si>
  <si>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</si>
  <si>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</si>
  <si>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</si>
  <si>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</si>
  <si>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</si>
  <si>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</si>
  <si>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</si>
  <si>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</si>
  <si>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</si>
  <si>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</si>
  <si>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</si>
  <si>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</si>
  <si>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</si>
  <si>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</si>
  <si>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</si>
  <si>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</si>
  <si>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</si>
  <si>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</si>
  <si>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</si>
  <si>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</si>
  <si>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</si>
  <si>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</si>
  <si>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</si>
  <si>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</si>
  <si>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</si>
  <si>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</si>
  <si>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</si>
  <si>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</si>
  <si>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</si>
  <si>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</si>
  <si>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</si>
  <si>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</si>
  <si>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</si>
  <si>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</si>
  <si>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</si>
  <si>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</si>
  <si>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</si>
  <si>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</si>
  <si>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</si>
  <si>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</si>
  <si>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</si>
  <si>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</si>
  <si>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</si>
  <si>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</si>
  <si>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</si>
  <si>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</si>
  <si>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</si>
  <si>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</si>
  <si>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</si>
  <si>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</si>
  <si>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</si>
  <si>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</si>
  <si>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</si>
  <si>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</si>
  <si>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</si>
  <si>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</si>
  <si>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</si>
  <si>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</si>
  <si>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</si>
  <si>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</si>
  <si>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</si>
  <si>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</si>
  <si>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</si>
  <si>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</si>
  <si>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</si>
  <si>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</si>
  <si>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</si>
  <si>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</si>
  <si>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</si>
  <si>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</si>
  <si>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</si>
  <si>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</si>
  <si>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</si>
  <si>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</si>
  <si>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</si>
  <si>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</si>
  <si>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</si>
  <si>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</si>
  <si>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</si>
  <si>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</si>
  <si>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</si>
  <si>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</si>
  <si>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</si>
  <si>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</si>
  <si>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</si>
  <si>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</si>
  <si>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</si>
  <si>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</si>
  <si>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</si>
  <si>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</si>
  <si>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</si>
  <si>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</si>
  <si>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</si>
  <si>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</si>
  <si>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</si>
  <si>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</si>
  <si>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</si>
  <si>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</si>
  <si>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</si>
  <si>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</si>
  <si>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</si>
  <si>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</si>
  <si>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</si>
  <si>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</si>
  <si>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</si>
  <si>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</si>
  <si>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</si>
  <si>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</si>
  <si>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</si>
  <si>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</si>
  <si>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</si>
  <si>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</si>
  <si>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</si>
  <si>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</si>
  <si>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</si>
  <si>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</si>
  <si>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</si>
  <si>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</si>
  <si>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</si>
  <si>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</si>
  <si>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</si>
  <si>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</si>
  <si>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</si>
  <si>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</si>
  <si>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</si>
  <si>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</si>
  <si>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</si>
  <si>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</si>
  <si>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</si>
  <si>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</si>
  <si>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</si>
  <si>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</si>
  <si>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</si>
  <si>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</si>
  <si>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</si>
  <si>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</si>
  <si>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</si>
  <si>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ETA 60 min </t>
  </si>
  <si>
    <t>`2025-11-29 12:31:24</t>
  </si>
  <si>
    <t xml:space="preserve">ETA 40 min , site flapping </t>
  </si>
  <si>
    <t>PCM-20251129-00000907</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</si>
  <si>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</si>
  <si>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</si>
  <si>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</si>
  <si>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</si>
  <si>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PCM-20251129-00000667</t>
  </si>
  <si>
    <t>jed0599</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</si>
  <si>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</si>
  <si>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</si>
  <si>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</si>
  <si>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</si>
  <si>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</si>
  <si>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</si>
  <si>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</si>
  <si>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</si>
  <si>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</si>
  <si>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</si>
  <si>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</si>
  <si>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PCM-20251129-00000685</t>
  </si>
  <si>
    <t>EM Team At site Checking</t>
  </si>
  <si>
    <t>PCM-20251129-00000856</t>
  </si>
  <si>
    <t>( RF BB bus connection transmission error) access issue as site closed by Court</t>
  </si>
  <si>
    <t>PCM-20251129-00000743</t>
  </si>
  <si>
    <t>team on the way need 50 minutes</t>
  </si>
  <si>
    <t>PCM-20251129-00000762</t>
  </si>
  <si>
    <t>team on the way need 60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</si>
</sst>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6" dataDxfId="45" headerRowBorderDxfId="43" tableBorderDxfId="44" totalsRowBorderDxfId="42">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327.59487627314957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45990.543302199076</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45990.543302199076</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45990.543302199076</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45990.543302199076</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45990.543302199076</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45990.543302199076</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45990.543302199076</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45990.543302199076</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45990.543302199076</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45990.543302199076</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45990.543302199076</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45990.543302199076</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45990.543302199076</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45990.543302199076</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45990.543302199076</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45990.543302199076</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45990.543302199076</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45990.543302199076</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45990.543302199076</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45990.543302199076</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45990.543302199076</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45990.543302199076</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45990.543302199076</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45990.543302199076</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45990.543302199076</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45990.543302199076</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45990.543302199076</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45990.543302199076</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45990.543302199076</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45990.543302199076</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45990.543302199076</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45990.543302199076</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033B9CE3-C559-4E15-AC6D-BAC5FDEDDAB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165.54346423611423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6.1558832175942371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45990.543302199076</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45990.543302199076</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45990.543302199076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45990.543302199076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45990.543302199076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45990.543302199076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45990.543302199076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45990.543302199076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45990.543302199076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45990.543302199076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45990.543302199076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45990.543302199076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45990.543302199076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45990.543302199076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45990.543302199076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45990.543302199076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45990.543302199076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45990.543302199076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45990.543302199076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45990.543302199076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45990.543302199076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45990.543302199076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45990.543302199076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45990.543302199076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45990.543302199076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45990.543302199076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45990.543302199076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45990.543302199076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45990.543302199076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45990.543302199076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45990.543302199076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45990.543302199076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45990.543302199076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45990.543302199076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45990.543302199076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45990.543302199076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45990.543302199076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45990.543302199076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45990.543302199076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45990.543302199076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45990.543302199076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45990.543302199076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45990.543302199076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45990.543302199076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45990.543302199076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45990.543302199076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45990.543302199076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45990.543302199076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45990.543302199076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45990.543302199076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45990.543302199076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45990.543302199076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45990.543302199076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45990.543302199076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45990.543302199076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45990.543302199076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45990.543302199076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45990.543302199076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45990.543302199076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45990.543302199076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45990.543302199076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45990.543302199076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45990.543302199076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45990.543302199076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45990.543302199076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45990.543302199076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45990.543302199076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45990.543302199076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45990.543302199076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45990.543302199076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45990.543302199076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45990.543302199076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45990.543302199076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45990.543302199076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45990.543302199076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45990.543302199076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c r="F2" s="20"/>
      <c r="G2" s="21">
        <f t="shared" ref="G2:G39" ca="1" si="0">IFERROR(NOW()-F2,"-")</f>
        <v>45990.543302199076</v>
      </c>
      <c r="H2" s="22">
        <v>45990.529930555553</v>
      </c>
      <c r="I2" s="19" t="str">
        <f>IFERROR(VLOOKUP(D2,DB!A:F,6,0),"")</f>
        <v>SCECO</v>
      </c>
      <c r="J2" s="18" t="str">
        <f>IFERROR(VLOOKUP(D2,DB!A:G,7,0),"")</f>
        <v>Dead</v>
      </c>
      <c r="K2" s="42"/>
      <c r="L2" s="23" t="str">
        <f>IFERROR(VLOOKUP(D2,DB!A:I,9,0),"")</f>
        <v>Latis</v>
      </c>
    </row>
    <row r="3" spans="1:13" ht="15" customHeight="1">
      <c r="A3" s="19"/>
      <c r="B3" s="58" t="str">
        <f>IFERROR(VLOOKUP(D3,DB!A:K,11,0),"")</f>
        <v/>
      </c>
      <c r="C3" s="18"/>
      <c r="D3" s="58" t="str">
        <f>IFERROR(VLOOKUP(#REF!,DB!#REF!,7,0),"")</f>
        <v/>
      </c>
      <c r="E3" s="18"/>
      <c r="F3" s="20"/>
      <c r="G3" s="21">
        <f t="shared" ca="1" si="0"/>
        <v>45990.543302199076</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45990.543302199076</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45990.543302199076</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45990.543302199076</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45990.543302199076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45990.543302199076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45990.543302199076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45990.543302199076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45990.543302199076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45990.543302199076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45990.543302199076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45990.543302199076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45990.543302199076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45990.543302199076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45990.543302199076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45990.543302199076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45990.543302199076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45990.543302199076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45990.543302199076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45990.543302199076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45990.543302199076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45990.543302199076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45990.543302199076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45990.543302199076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45990.543302199076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45990.543302199076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45990.543302199076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45990.543302199076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45990.543302199076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45990.543302199076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45990.543302199076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45990.543302199076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45990.543302199076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45990.543302199076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45990.543302199076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45990.543302199076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45990.543302199076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45990.543302199076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45990.543302199076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45990.543302199076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45990.543302199076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45990.543302199076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45990.543302199076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45990.543302199076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45990.543302199076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45990.543302199076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45990.543302199076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45990.543302199076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45990.543302199076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45990.543302199076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45990.543302199076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45990.543302199076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45990.543302199076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45990.543302199076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45990.543302199076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45990.543302199076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45990.543302199076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45990.543302199076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45990.543302199076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45990.543302199076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45990.543302199076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45990.543302199076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45990.543302199076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45990.543302199076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45990.543302199076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45990.543302199076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45990.543302199076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45990.543302199076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45990.543302199076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45990.543302199076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45990.543302199076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45990.543302199076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45990.543302199076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45990.543302199076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45990.543302199076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45990.543302199076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45990.543302199076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45990.543302199076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45990.543302199076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45990.543302199076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45990.543302199076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45990.543302199076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45990.543302199076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45990.543302199076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45990.543302199076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45990.543302199076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45990.543302199076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45990.543302199076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45990.543302199076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45990.543302199076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45990.543302199076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45990.543302199076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45990.543302199076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45990.543302199076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45990.543302199076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45990.543302199076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45990.543302199076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45990.543302199076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45990.543302199076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45990.543302199076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45990.543302199076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45990.543302199076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45990.543302199076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45990.543302199076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45990.543302199076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45990.543302199076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45990.543302199076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45990.543302199076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45990.543302199076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45990.543302199076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45990.543302199076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45990.543302199076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45990.543302199076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45990.543302199076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45990.543302199076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45990.543302199076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45990.543302199076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45990.543302199076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45990.543302199076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45990.543302199076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45990.543302199076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45990.543302199076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45990.543302199076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45990.543302199076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45990.543302199076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45990.543302199076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45990.543302199076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45990.543302199076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45990.543302199076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45990.543302199076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45990.543302199076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45990.543302199076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45990.543302199076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45990.543302199076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45990.543302199076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45990.543302199076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45990.543302199076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45990.543302199076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45990.543302199076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45990.543302199076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45990.543302199076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45990.543302199076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45990.543302199076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45990.543302199076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45990.543302199076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45990.543302199076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45990.543302199076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45990.543302199076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45990.543302199076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45990.543302199076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45990.543302199076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45990.543302199076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45990.543302199076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45990.543302199076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45990.543302199076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45990.543302199076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45990.543302199076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45990.543302199076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45990.543302199076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45990.543302199076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45990.543302199076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45990.543302199076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45990.543302199076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45990.543302199076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45990.543302199076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45990.543302199076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45990.543302199076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45990.543302199076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45990.543302199076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45990.543302199076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45990.543302199076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45990.543302199076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45990.543302199076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45990.543302199076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45990.543302199076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45990.543302199076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45990.543302199076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45990.543302199076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45990.543302199076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45990.543302199076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45990.543302199076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45990.543302199076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45990.543302199076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45990.543302199076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45990.543302199076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45990.543302199076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45990.543302199076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45990.543302199076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45990.543302199076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45990.543302199076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45990.543302199076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45990.543302199076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45990.543302199076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45990.543302199076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45990.543302199076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45990.543302199076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45990.543302199076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45990.543302199076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45990.543302199076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45990.543302199076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45990.543302199076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45990.543302199076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45990.543302199076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45990.543302199076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45990.543302199076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45990.543302199076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45990.543302199076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45990.543302199076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45990.543302199076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45990.543302199076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45990.543302199076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45990.543302199076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45990.543302199076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45990.543302199076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45990.543302199076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45990.543302199076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45990.543302199076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45990.543302199076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45990.543302199076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45990.543302199076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45990.543302199076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45990.543302199076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45990.543302199076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45990.543302199076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45990.543302199076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45990.543302199076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45990.543302199076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45990.543302199076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45990.543302199076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45990.543302199076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45990.543302199076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45990.543302199076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45990.543302199076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45990.543302199076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45990.543302199076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45990.543302199076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45990.543302199076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45990.543302199076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45990.543302199076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45990.543302199076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45990.543302199076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45990.543302199076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45990.543302199076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45990.543302199076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45990.543302199076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45990.543302199076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45990.543302199076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45990.543302199076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45990.543302199076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45990.543302199076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45990.543302199076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45990.543302199076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45990.543302199076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45990.543302199076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45990.543302199076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45990.543302199076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45990.543302199076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45990.543302199076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45990.543302199076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45990.543302199076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45990.543302199076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45990.543302199076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45990.543302199076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45990.543302199076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45990.543302199076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45990.543302199076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45990.543302199076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45990.543302199076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45990.543302199076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45990.543302199076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45990.543302199076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45990.543302199076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45990.543302199076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45990.543302199076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45990.543302199076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45990.543302199076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45990.543302199076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45990.543302199076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45990.543302199076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45990.543302199076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45990.543302199076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45990.543302199076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45990.543302199076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45990.543302199076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45990.543302199076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45990.543302199076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45990.543302199076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45990.543302199076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45990.543302199076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45990.543302199076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45990.543302199076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45990.543302199076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45990.543302199076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45990.543302199076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45990.543302199076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45990.543302199076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45990.543302199076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45990.543302199076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45990.543302199076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45990.543302199076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45990.543302199076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45990.543302199076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45990.543302199076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45990.543302199076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45990.543302199076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45990.543302199076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45990.543302199076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45990.543302199076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45990.543302199076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45990.543302199076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45990.543302199076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45990.543302199076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45990.543302199076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45990.543302199076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45990.543302199076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45990.543302199076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45990.543302199076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45990.543302199076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45990.543302199076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45990.543302199076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45990.543302199076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45990.543302199076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45990.543302199076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45990.543302199076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45990.543302199076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45990.543302199076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45990.543302199076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45990.543302199076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45990.543302199076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45990.543302199076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45990.543302199076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45990.543302199076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45990.543302199076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45990.543302199076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45990.543302199076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45990.543302199076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45990.543302199076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45990.543302199076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45990.543302199076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45990.543302199076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45990.543302199076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45990.543302199076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45990.543302199076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45990.543302199076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45990.543302199076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45990.543302199076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45990.543302199076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45990.543302199076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45990.543302199076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45990.543302199076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45990.543302199076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45990.543302199076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45990.543302199076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45990.543302199076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45990.543302199076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45990.543302199076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45990.543302199076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45990.543302199076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45990.543302199076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45990.543302199076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45990.543302199076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45990.543302199076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45990.543302199076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45990.543302199076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45990.543302199076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45990.543302199076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45990.543302199076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45990.543302199076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45990.543302199076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45990.543302199076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45990.543302199076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45990.543302199076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45990.543302199076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45990.543302199076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45990.543302199076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45990.543302199076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45990.543302199076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45990.543302199076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45990.543302199076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45990.543302199076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45990.543302199076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45990.543302199076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45990.543302199076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45990.543302199076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45990.543302199076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45990.543302199076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45990.543302199076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45990.543302199076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45990.543302199076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45990.543302199076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45990.543302199076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45990.543302199076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45990.543302199076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45990.543302199076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45990.543302199076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45990.543302199076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45990.543302199076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45990.543302199076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45990.543302199076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45990.543302199076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45990.543302199076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45990.543302199076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45990.543302199076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45990.543302199076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45990.543302199076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45990.543302199076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45990.543302199076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45990.543302199076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45990.543302199076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45990.543302199076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45990.543302199076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45990.543302199076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45990.543302199076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45990.543302199076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45990.543302199076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45990.543302199076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45990.543302199076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45990.543302199076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45990.543302199076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45990.543302199076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45990.543302199076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45990.543302199076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45990.543302199076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45990.543302199076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45990.543302199076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45990.543302199076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45990.543302199076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45990.543302199076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45990.543302199076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45990.543302199076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45990.543302199076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45990.543302199076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45990.543302199076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45990.543302199076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45990.543302199076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45990.543302199076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45990.543302199076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45990.543302199076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45990.543302199076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45990.543302199076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45990.543302199076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45990.543302199076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45990.543302199076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45990.543302199076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45990.543302199076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45990.543302199076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45990.543302199076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45990.543302199076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45990.543302199076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45990.543302199076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45990.543302199076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45990.543302199076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45990.543302199076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45990.543302199076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45990.543302199076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45990.543302199076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45990.543302199076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45990.543302199076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45990.543302199076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45990.543302199076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45990.543302199076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45990.543302199076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45990.543302199076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45990.543302199076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45990.543302199076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45990.543302199076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45990.543302199076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45990.543302199076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45990.543302199076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45990.543302199076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45990.543302199076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45990.543302199076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45990.543302199076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45990.543302199076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45990.543302199076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45990.543302199076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45990.543302199076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45990.543302199076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45990.543302199076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45990.543302199076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45990.543302199076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45990.543302199076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45990.543302199076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45990.543302199076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45990.543302199076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45990.543302199076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45990.543302199076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45990.543302199076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45990.543302199076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45990.543302199076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45990.543302199076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45990.543302199076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45990.543302199076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45990.543302199076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45990.543302199076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45990.543302199076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45990.543302199076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45990.543302199076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45990.543302199076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45990.543302199076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45990.543302199076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45990.543302199076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45990.543302199076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45990.543302199076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45990.543302199076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45990.543302199076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45990.543302199076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45990.543302199076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45990.543302199076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45990.543302199076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45990.543302199076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45990.543302199076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45990.543302199076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45990.543302199076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45990.543302199076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45990.543302199076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45990.543302199076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45990.543302199076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45990.543302199076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45990.543302199076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45990.543302199076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45990.543302199076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45990.543302199076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45990.543302199076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45990.543302199076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45990.543302199076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45990.543302199076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45990.543302199076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45990.543302199076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45990.543302199076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45990.543302199076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45990.543302199076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45990.543302199076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45990.543302199076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45990.543302199076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45990.543302199076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45990.543302199076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45990.543302199076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45990.543302199076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45990.543302199076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45990.543302199076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45990.543302199076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45990.543302199076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45990.543302199076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45990.543302199076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45990.543302199076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45990.543302199076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45990.543302199076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45990.543302199076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45990.543302199076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45990.543302199076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45990.543302199076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45990.543302199076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45990.543302199076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45990.543302199076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45990.543302199076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45990.543302199076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45990.543302199076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45990.543302199076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45990.543302199076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45990.543302199076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45990.543302199076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45990.543302199076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45990.543302199076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45990.543302199076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45990.543302199076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45990.543302199076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45990.543302199076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45990.543302199076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45990.543302199076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45990.543302199076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45990.543302199076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45990.543302199076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45990.543302199076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45990.543302199076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45990.543302199076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45990.543302199076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45990.543302199076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45990.543302199076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45990.543302199076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45990.543302199076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45990.543302199076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45990.543302199076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45990.543302199076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45990.543302199076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45990.543302199076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45990.543302199076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45990.543302199076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45990.543302199076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45990.543302199076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45990.543302199076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45990.543302199076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45990.543302199076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45990.543302199076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45990.543302199076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45990.543302199076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45990.543302199076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45990.543302199076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45990.543302199076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45990.543302199076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45990.543302199076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45990.543302199076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45990.543302199076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45990.543302199076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45990.543302199076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45990.543302199076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45990.543302199076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45990.543302199076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45990.543302199076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45990.543302199076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45990.543302199076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45990.543302199076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45990.543302199076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45990.543302199076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45990.543302199076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45990.543302199076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45990.543302199076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45990.543302199076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45990.543302199076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45990.543302199076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45990.543302199076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45990.543302199076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45990.543302199076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45990.543302199076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45990.543302199076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45990.543302199076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45990.543302199076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45990.543302199076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45990.543302199076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45990.543302199076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45990.543302199076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45990.543302199076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45990.543302199076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45990.543302199076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45990.543302199076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45990.543302199076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45990.543302199076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45990.543302199076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45990.543302199076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45990.543302199076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45990.543302199076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45990.543302199076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45990.543302199076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45990.543302199076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45990.543302199076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45990.543302199076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45990.543302199076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45990.543302199076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45990.543302199076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45990.543302199076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45990.543302199076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45990.543302199076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45990.543302199076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45990.543302199076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45990.543302199076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45990.543302199076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45990.543302199076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45990.543302199076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45990.543302199076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45990.543302199076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45990.543302199076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45990.543302199076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45990.543302199076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45990.543302199076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45990.543302199076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45990.543302199076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45990.543302199076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45990.543302199076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45990.543302199076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45990.543302199076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45990.543302199076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45990.543302199076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45990.543302199076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45990.543302199076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45990.543302199076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45990.543302199076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45990.543302199076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45990.543302199076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45990.543302199076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45990.543302199076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45990.543302199076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45990.543302199076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45990.543302199076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45990.543302199076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45990.543302199076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45990.543302199076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45990.543302199076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45990.543302199076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45990.543302199076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45990.543302199076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45990.543302199076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45990.543302199076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45990.543302199076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45990.543302199076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45990.543302199076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45990.543302199076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45990.543302199076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45990.543302199076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45990.543302199076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45990.543302199076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45990.543302199076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45990.543302199076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45990.543302199076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45990.543302199076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45990.543302199076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45990.543302199076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45990.543302199076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45990.543302199076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45990.543302199076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45990.543302199076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45990.543302199076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45990.543302199076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45990.543302199076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45990.543302199076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45990.543302199076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45990.543302199076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45990.543302199076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45990.543302199076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45990.543302199076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45990.543302199076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45990.543302199076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45990.543302199076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45990.543302199076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45990.543302199076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45990.543302199076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45990.543302199076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45990.543302199076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45990.543302199076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45990.543302199076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45990.543302199076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45990.543302199076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45990.543302199076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45990.543302199076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45990.543302199076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45990.543302199076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45990.543302199076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45990.543302199076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45990.543302199076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45990.543302199076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45990.543302199076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45990.543302199076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45990.543302199076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45990.543302199076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45990.543302199076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45990.543302199076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45990.543302199076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45990.543302199076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45990.543302199076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45990.543302199076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45990.543302199076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45990.543302199076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45990.543302199076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45990.543302199076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45990.543302199076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45990.543302199076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45990.543302199076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45990.543302199076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45990.543302199076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45990.543302199076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45990.543302199076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45990.543302199076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45990.543302199076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45990.543302199076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45990.543302199076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45990.543302199076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45990.543302199076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45990.543302199076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45990.543302199076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45990.543302199076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45990.543302199076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45990.543302199076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45990.543302199076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45990.543302199076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45990.543302199076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45990.543302199076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45990.543302199076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45990.543302199076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45990.543302199076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45990.543302199076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45990.543302199076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45990.543302199076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45990.543302199076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45990.543302199076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45990.543302199076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45990.543302199076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45990.543302199076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45990.543302199076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45990.543302199076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45990.543302199076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45990.543302199076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45990.543302199076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45990.543302199076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45990.543302199076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45990.543302199076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45990.543302199076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45990.543302199076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45990.543302199076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45990.543302199076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45990.543302199076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45990.543302199076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45990.543302199076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45990.543302199076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45990.543302199076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45990.543302199076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45990.543302199076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45990.543302199076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45990.543302199076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45990.543302199076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45990.543302199076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45990.543302199076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45990.543302199076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45990.543302199076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45990.543302199076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45990.543302199076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45990.543302199076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45990.543302199076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45990.543302199076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45990.543302199076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45990.543302199076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45990.543302199076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45990.543302199076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45990.543302199076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45990.543302199076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45990.543302199076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45990.543302199076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45990.543302199076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45990.543302199076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45990.543302199076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45990.543302199076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45990.543302199076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45990.543302199076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45990.543302199076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45990.543302199076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45990.543302199076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45990.543302199076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45990.543302199076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45990.543302199076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45990.543302199076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45990.543302199076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45990.543302199076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45990.543302199076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45990.543302199076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45990.543302199076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45990.543302199076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45990.543302199076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45990.543302199076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45990.543302199076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45990.543302199076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45990.543302199076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45990.543302199076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45990.543302199076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45990.543302199076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45990.543302199076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45990.543302199076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45990.543302199076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45990.543302199076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45990.543302199076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45990.543302199076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45990.543302199076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45990.543302199076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45990.543302199076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45990.543302199076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45990.543302199076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45990.543302199076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45990.543302199076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45990.543302199076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45990.543302199076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45990.543302199076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45990.543302199076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45990.543302199076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45990.543302199076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45990.543302199076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45990.543302199076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45990.543302199076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45990.543302199076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45990.543302199076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45990.543302199076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45990.543302199076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45990.543302199076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45990.543302199076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45990.543302199076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45990.543302199076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45990.543302199076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45990.543302199076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45990.543302199076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45990.543302199076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45990.543302199076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45990.543302199076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45990.543302199076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45990.543302199076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45990.543302199076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45990.543302199076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45990.543302199076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45990.543302199076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45990.543302199076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45990.543302199076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45990.543302199076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45990.543302199076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45990.543302199076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45990.543302199076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45990.543302199076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45990.543302199076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45990.543302199076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45990.543302199076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45990.543302199076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45990.543302199076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45990.543302199076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45990.543302199076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45990.543302199076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45990.543302199076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45990.543302199076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45990.543302199076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45990.543302199076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45990.543302199076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45990.543302199076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45990.543302199076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45990.543302199076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45990.543302199076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45990.543302199076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45990.543302199076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45990.543302199076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45990.543302199076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45990.543302199076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45990.543302199076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45990.543302199076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45990.543302199076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45990.543302199076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45990.543302199076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45990.543302199076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45990.543302199076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45990.543302199076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45990.543302199076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45990.543302199076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45990.543302199076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45990.543302199076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45990.543302199076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45990.543302199076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45990.543302199076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45990.543302199076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45990.543302199076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45990.543302199076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45990.543302199076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45990.543302199076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45990.543302199076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45990.543302199076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45990.543302199076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45990.543302199076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45990.543302199076</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A10" sqref="A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287.0625846064795</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5" ca="1" si="0">IFERROR(NOW()-F3,"")</f>
        <v>0.35163553241000045</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1</v>
      </c>
      <c r="D4" s="88" t="s">
        <v>39202</v>
      </c>
      <c r="E4" s="91" t="s">
        <v>39106</v>
      </c>
      <c r="F4" s="92">
        <v>45990.456122685187</v>
      </c>
      <c r="G4" s="93">
        <f t="shared" ca="1" si="0"/>
        <v>8.7179513888258953E-2</v>
      </c>
      <c r="H4" s="92">
        <v>45990.449953703705</v>
      </c>
      <c r="I4" s="110" t="str">
        <f>IFERROR(VLOOKUP(D4,DB!A:F,6,0),"")</f>
        <v>SCECO</v>
      </c>
      <c r="J4" s="110" t="str">
        <f>IFERROR(VLOOKUP(D4,DB!A:G,7,0),"")</f>
        <v>Dead</v>
      </c>
      <c r="K4" s="94" t="s">
        <v>39203</v>
      </c>
      <c r="L4" s="88" t="str">
        <f>IFERROR(VLOOKUP(D4,DB!A:I,9,0),"")</f>
        <v>Latis</v>
      </c>
    </row>
    <row r="5" spans="1:16" ht="15" customHeight="1">
      <c r="A5" s="110"/>
      <c r="B5" s="110" t="str">
        <f>IFERROR(VLOOKUP(D5,DB!A:K,11,0),"")</f>
        <v/>
      </c>
      <c r="C5" s="90"/>
      <c r="D5" s="88"/>
      <c r="E5" s="91"/>
      <c r="F5" s="92"/>
      <c r="G5" s="93">
        <f t="shared" ca="1" si="0"/>
        <v>45990.543302199076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45990.543302199076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45990.543302199076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45990.543302199076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45990.543302199076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45990.543302199076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45990.543302199076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45990.543302199076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45990.543302199076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45990.543302199076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45990.543302199076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45990.543302199076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45990.543302199076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45990.543302199076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45990.543302199076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45990.543302199076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45990.543302199076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45990.543302199076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45990.543302199076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45990.543302199076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45990.543302199076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45990.543302199076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45990.543302199076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45990.543302199076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45990.543302199076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45990.543302199076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45990.543302199076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45990.543302199076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45990.543302199076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45990.543302199076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45990.543302199076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45990.543302199076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45990.543302199076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45990.543302199076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45990.543302199076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45990.543302199076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45990.543302199076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45990.543302199076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45990.543302199076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45990.543302199076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45990.543302199076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45990.543302199076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45990.543302199076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45990.543302199076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45990.543302199076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45990.543302199076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45990.543302199076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45990.543302199076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45990.543302199076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45990.543302199076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45990.543302199076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45990.543302199076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45990.543302199076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45990.543302199076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45990.543302199076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45990.543302199076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45990.543302199076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45990.543302199076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45990.543302199076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45990.543302199076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45990.543302199076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45990.543302199076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45990.543302199076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45990.543302199076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45990.543302199076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45990.543302199076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45990.543302199076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45990.543302199076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45990.543302199076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45990.543302199076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45990.543302199076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45990.543302199076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45990.543302199076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45990.543302199076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45990.543302199076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45990.543302199076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45990.543302199076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45990.543302199076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45990.543302199076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45990.543302199076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45990.543302199076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45990.543302199076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45990.543302199076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45990.543302199076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45990.543302199076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45990.543302199076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45990.543302199076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45990.543302199076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45990.543302199076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45990.543302199076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45990.543302199076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45990.543302199076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45990.543302199076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45990.543302199076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45990.543302199076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45990.543302199076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45990.543302199076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45990.543302199076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45990.543302199076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45990.543302199076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45990.543302199076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45990.543302199076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45990.543302199076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45990.543302199076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45990.543302199076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45990.543302199076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45990.543302199076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45990.543302199076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45990.543302199076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45990.543302199076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45990.543302199076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45990.543302199076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45990.543302199076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45990.543302199076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45990.543302199076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45990.543302199076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45990.543302199076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45990.543302199076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45990.543302199076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45990.543302199076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45990.543302199076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45990.543302199076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45990.543302199076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45990.543302199076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45990.543302199076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45990.543302199076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45990.543302199076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45990.543302199076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45990.543302199076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45990.543302199076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45990.543302199076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45990.543302199076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45990.543302199076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45990.543302199076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45990.543302199076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45990.543302199076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45990.543302199076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45990.543302199076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45990.543302199076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45990.543302199076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45990.543302199076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45990.543302199076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45990.543302199076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45990.543302199076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45990.543302199076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45990.543302199076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45990.543302199076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45990.543302199076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45990.543302199076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45990.543302199076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45990.543302199076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45990.543302199076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45990.543302199076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45990.543302199076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45990.543302199076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45990.543302199076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45990.543302199076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45990.543302199076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45990.543302199076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45990.543302199076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45990.543302199076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45990.543302199076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45990.543302199076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45990.543302199076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45990.543302199076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45990.543302199076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45990.543302199076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45990.543302199076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45990.543302199076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45990.543302199076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45990.543302199076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45990.543302199076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45990.543302199076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45990.543302199076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45990.543302199076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45990.543302199076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45990.543302199076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45990.543302199076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45990.543302199076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47" ca="1" si="3">IFERROR(NOW()-F184,"")</f>
        <v>45990.543302199076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45990.543302199076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45990.543302199076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45990.543302199076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45990.543302199076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45990.543302199076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45990.543302199076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45990.543302199076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45990.543302199076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45990.543302199076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45990.543302199076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45990.543302199076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45990.543302199076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45990.543302199076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45990.543302199076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45990.543302199076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45990.543302199076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45990.543302199076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45990.543302199076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45990.543302199076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45990.543302199076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45990.543302199076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45990.543302199076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45990.543302199076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45990.543302199076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45990.543302199076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45990.543302199076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45990.543302199076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45990.543302199076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45990.543302199076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45990.543302199076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45990.543302199076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45990.543302199076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45990.543302199076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45990.543302199076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45990.543302199076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45990.543302199076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45990.543302199076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45990.543302199076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45990.543302199076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45990.543302199076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45990.543302199076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45990.543302199076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45990.543302199076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45990.543302199076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45990.543302199076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45990.543302199076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45990.543302199076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45990.543302199076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45990.543302199076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45990.543302199076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45990.543302199076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45990.543302199076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45990.543302199076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45990.543302199076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45990.543302199076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45990.543302199076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45990.543302199076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45990.543302199076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45990.543302199076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45990.543302199076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45990.543302199076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45990.543302199076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45990.543302199076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ref="G248:G293" ca="1" si="4">IFERROR(NOW()-F248,"")</f>
        <v>45990.543302199076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45990.543302199076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45990.543302199076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45990.543302199076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45990.543302199076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45990.543302199076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45990.543302199076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45990.543302199076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45990.543302199076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45990.543302199076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45990.543302199076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45990.543302199076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45990.543302199076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45990.543302199076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45990.543302199076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45990.543302199076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45990.543302199076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45990.543302199076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45990.543302199076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45990.543302199076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45990.543302199076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45990.543302199076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45990.543302199076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45990.543302199076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45990.543302199076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45990.543302199076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45990.543302199076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45990.543302199076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45990.543302199076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45990.543302199076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45990.543302199076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45990.543302199076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45990.543302199076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45990.543302199076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45990.543302199076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45990.543302199076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45990.543302199076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45990.543302199076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45990.543302199076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45990.543302199076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45990.543302199076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45990.543302199076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45990.543302199076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45990.543302199076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45990.543302199076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45990.543302199076</v>
      </c>
      <c r="H293" s="92"/>
      <c r="I293" s="110" t="str">
        <f>IFERROR(VLOOKUP(D293,DB!A:F,6,0),"")</f>
        <v/>
      </c>
      <c r="J293" s="110" t="str">
        <f>IFERROR(VLOOKUP(D293,DB!A:G,7,0),"")</f>
        <v/>
      </c>
      <c r="K293" s="94"/>
      <c r="L293" s="88" t="str">
        <f>IFERROR(VLOOKUP(D293,DB!A:I,9,0),"")</f>
        <v/>
      </c>
    </row>
  </sheetData>
  <dataValidations count="2">
    <dataValidation allowBlank="1" showInputMessage="1" showErrorMessage="1" sqref="E1" xr:uid="{A4F81451-56CC-4543-9497-104C4E44EE4B}"/>
    <dataValidation type="list" allowBlank="1" showInputMessage="1" showErrorMessage="1" sqref="E2:E2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4"/>
  <sheetViews>
    <sheetView tabSelected="1" workbookViewId="0">
      <selection activeCell="A7" sqref="A7:X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39204</v>
      </c>
      <c r="B2" s="37" t="str">
        <f>IFERROR(VLOOKUP(D2,DB!A:K,11,0),"")</f>
        <v>R5</v>
      </c>
      <c r="C2" s="37">
        <v>3</v>
      </c>
      <c r="D2" s="103" t="s">
        <v>36085</v>
      </c>
      <c r="E2" s="37" t="s">
        <v>39106</v>
      </c>
      <c r="F2" s="38">
        <v>45891.832060185188</v>
      </c>
      <c r="G2" s="105">
        <f ca="1">IFERROR(NOW()-F2,"")</f>
        <v>98.711242013887386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39185</v>
      </c>
      <c r="F3" s="38">
        <v>45926.188877314817</v>
      </c>
      <c r="G3" s="105">
        <f t="shared" ref="G3" ca="1" si="0">IFERROR(NOW()-F3,"")</f>
        <v>64.35442488425906</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39185</v>
      </c>
      <c r="F4" s="107">
        <v>45948.661111111112</v>
      </c>
      <c r="G4" s="108">
        <f t="shared" ref="G4" ca="1" si="1">IFERROR(NOW()-F4,"")</f>
        <v>41.882191087963292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9.1700035879621282</v>
      </c>
      <c r="H5" s="139">
        <v>45981.360798611109</v>
      </c>
      <c r="I5" s="106" t="str">
        <f>IFERROR(VLOOKUP(D5,DB!A:F,6,0),"")</f>
        <v>SCECO</v>
      </c>
      <c r="J5" s="106" t="str">
        <f>IFERROR(VLOOKUP(D5,DB!A:G,7,0),"")</f>
        <v>Dead</v>
      </c>
      <c r="K5" s="106" t="s">
        <v>39211</v>
      </c>
      <c r="L5" s="106" t="str">
        <f>IFERROR(VLOOKUP(D5,DB!A:I,9,0),"")</f>
        <v>Latis</v>
      </c>
    </row>
    <row r="6" spans="1:13" ht="30.75">
      <c r="A6" s="37" t="s">
        <v>39212</v>
      </c>
      <c r="B6" s="37" t="str">
        <f>IFERROR(VLOOKUP(D6,DB!A:K,11,0),"")</f>
        <v>R5</v>
      </c>
      <c r="C6" s="37">
        <v>1</v>
      </c>
      <c r="D6" s="106" t="s">
        <v>32138</v>
      </c>
      <c r="E6" s="37" t="s">
        <v>39106</v>
      </c>
      <c r="F6" s="38">
        <v>45989.951909722222</v>
      </c>
      <c r="G6" s="138">
        <f ca="1">IFERROR(NOW()-F6,"")</f>
        <v>0.59139247685379814</v>
      </c>
      <c r="H6" s="38">
        <v>45989.971354166664</v>
      </c>
      <c r="I6" s="37" t="str">
        <f>IFERROR(VLOOKUP(D6,DB!A:F,6,0),"")</f>
        <v>SCECO</v>
      </c>
      <c r="J6" s="37" t="str">
        <f>IFERROR(VLOOKUP(D6,DB!A:G,7,0),"")</f>
        <v>Dead</v>
      </c>
      <c r="K6" s="37" t="s">
        <v>39213</v>
      </c>
      <c r="L6" s="37" t="str">
        <f>IFERROR(VLOOKUP(D6,DB!A:I,9,0),"")</f>
        <v>Latis</v>
      </c>
    </row>
    <row r="7" spans="1:13">
      <c r="A7" s="37" t="s">
        <v>39214</v>
      </c>
      <c r="B7" s="37" t="str">
        <f>IFERROR(VLOOKUP(D7,DB!A:K,11,0),"")</f>
        <v>R5</v>
      </c>
      <c r="C7" s="37">
        <v>1</v>
      </c>
      <c r="D7" s="106" t="s">
        <v>35479</v>
      </c>
      <c r="E7" s="37" t="s">
        <v>39185</v>
      </c>
      <c r="F7" s="38">
        <v>45990.466562499998</v>
      </c>
      <c r="G7" s="138">
        <f ca="1">IFERROR(NOW()-F7,"")</f>
        <v>7.6739699077734258E-2</v>
      </c>
      <c r="H7" s="38">
        <v>45990.45684027778</v>
      </c>
      <c r="I7" s="37" t="str">
        <f>IFERROR(VLOOKUP(D7,DB!A:F,6,0),"")</f>
        <v>SCECO</v>
      </c>
      <c r="J7" s="37" t="str">
        <f>IFERROR(VLOOKUP(D7,DB!A:G,7,0),"")</f>
        <v>Dead</v>
      </c>
      <c r="K7" s="37" t="s">
        <v>39215</v>
      </c>
      <c r="L7" s="37" t="str">
        <f>IFERROR(VLOOKUP(D7,DB!A:I,9,0),"")</f>
        <v>Latis</v>
      </c>
    </row>
    <row r="8" spans="1:13">
      <c r="A8" s="37" t="s">
        <v>39216</v>
      </c>
      <c r="B8" s="37" t="str">
        <f>IFERROR(VLOOKUP(D8,DB!A:K,11,0),"")</f>
        <v>R5</v>
      </c>
      <c r="C8" s="37">
        <v>1</v>
      </c>
      <c r="D8" s="106" t="s">
        <v>32904</v>
      </c>
      <c r="E8" s="37" t="s">
        <v>39106</v>
      </c>
      <c r="F8" s="38">
        <v>45990.518252314818</v>
      </c>
      <c r="G8" s="138">
        <f ca="1">IFERROR(NOW()-F8,"")</f>
        <v>2.5049884257896338E-2</v>
      </c>
      <c r="H8" s="38">
        <v>45990.335613425923</v>
      </c>
      <c r="I8" s="37" t="str">
        <f>IFERROR(VLOOKUP(D8,DB!A:F,6,0),"")</f>
        <v>SCECO</v>
      </c>
      <c r="J8" s="37" t="str">
        <f>IFERROR(VLOOKUP(D8,DB!A:G,7,0),"")</f>
        <v>Dead</v>
      </c>
      <c r="K8" s="37" t="s">
        <v>39217</v>
      </c>
      <c r="L8" s="37" t="str">
        <f>IFERROR(VLOOKUP(D8,DB!A:I,9,0),"")</f>
        <v>Latis</v>
      </c>
    </row>
    <row r="9" spans="1:13">
      <c r="A9" s="37"/>
      <c r="B9" s="37" t="str">
        <f>IFERROR(VLOOKUP(D9,DB!A:K,11,0),"")</f>
        <v/>
      </c>
      <c r="C9" s="37"/>
      <c r="D9" s="106"/>
      <c r="E9" s="37"/>
      <c r="F9" s="38"/>
      <c r="G9" s="138">
        <f ca="1">IFERROR(NOW()-F9,"")</f>
        <v>45990.543302199076</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45990.543302199076</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45990.543302199076</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45990.543302199076</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45990.543302199076</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45990.543302199076</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45990.543302199076</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45990.543302199076</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45990.543302199076</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45990.543302199076</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45990.543302199076</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45990.543302199076</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45990.543302199076</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45990.543302199076</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45990.543302199076</v>
      </c>
      <c r="H23" s="38"/>
      <c r="I23" s="37" t="str">
        <f>IFERROR(VLOOKUP(D23,DB!A:F,6,0),"")</f>
        <v/>
      </c>
      <c r="J23" s="37" t="str">
        <f>IFERROR(VLOOKUP(D23,DB!A:G,7,0),"")</f>
        <v/>
      </c>
      <c r="K23" s="37"/>
      <c r="L23" s="37" t="str">
        <f>IFERROR(VLOOKUP(D23,DB!A:I,9,0),"")</f>
        <v/>
      </c>
    </row>
    <row r="24" spans="1:12">
      <c r="A24" s="37"/>
      <c r="B24" s="37" t="str">
        <f>IFERROR(VLOOKUP(D24,DB!A:K,11,0),"")</f>
        <v/>
      </c>
      <c r="C24" s="37"/>
      <c r="D24" s="106"/>
      <c r="E24" s="37"/>
      <c r="F24" s="38"/>
      <c r="G24" s="138">
        <f ca="1">IFERROR(NOW()-F24,"")</f>
        <v>45990.543302199076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45990.543302199076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45990.543302199076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45990.543302199076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45990.543302199076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45990.543302199076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45990.543302199076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45990.543302199076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45990.543302199076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45990.543302199076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45990.543302199076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45990.543302199076</v>
      </c>
      <c r="H35" s="38"/>
      <c r="I35" s="37" t="str">
        <f>IFERROR(VLOOKUP(D35,DB!A:F,6,0),"")</f>
        <v/>
      </c>
      <c r="J35" s="37" t="str">
        <f>IFERROR(VLOOKUP(D35,DB!A:G,7,0),"")</f>
        <v/>
      </c>
      <c r="K35" s="37"/>
      <c r="L35" s="37" t="str">
        <f>IFERROR(VLOOKUP(D35,DB!A:I,9,0),"")</f>
        <v/>
      </c>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3</v>
      </c>
      <c r="D2" s="119" t="s">
        <v>31962</v>
      </c>
      <c r="E2" s="106" t="s">
        <v>39106</v>
      </c>
      <c r="F2" s="121">
        <v>45990.487199074072</v>
      </c>
      <c r="G2" s="72">
        <f ca="1">IFERROR(NOW()-F2,"-")</f>
        <v>5.610312500357395E-2</v>
      </c>
      <c r="H2" s="121">
        <v>45990.487199074072</v>
      </c>
      <c r="I2" s="119" t="str">
        <f>IFERROR(VLOOKUP(D2,DB!A:F,6,0),"")</f>
        <v>SCECO</v>
      </c>
      <c r="J2" s="119" t="str">
        <f>IFERROR(VLOOKUP(D2,DB!A:G,7,0),"")</f>
        <v>Vandalized+No BB Design</v>
      </c>
      <c r="K2" s="122" t="s">
        <v>39219</v>
      </c>
      <c r="L2" s="140" t="str">
        <f>IFERROR(VLOOKUP(D2,DB!A:I,9,0),"")</f>
        <v>Latis</v>
      </c>
    </row>
    <row r="3" spans="1:16382" ht="31.5" customHeight="1">
      <c r="A3" s="118" t="s">
        <v>39220</v>
      </c>
      <c r="B3" s="119" t="str">
        <f>IFERROR(VLOOKUP(D3,DB!A:K,11,0),"")</f>
        <v>R6</v>
      </c>
      <c r="C3" s="120">
        <v>1</v>
      </c>
      <c r="D3" s="119" t="s">
        <v>37464</v>
      </c>
      <c r="E3" s="106" t="s">
        <v>39106</v>
      </c>
      <c r="F3" s="121">
        <v>45990.493969907409</v>
      </c>
      <c r="G3" s="72">
        <f ca="1">IFERROR(NOW()-F3,"-")</f>
        <v>4.9332291666360106E-2</v>
      </c>
      <c r="H3" s="121">
        <v>45990.493969907409</v>
      </c>
      <c r="I3" s="119" t="str">
        <f>IFERROR(VLOOKUP(D3,DB!A:F,6,0),"")</f>
        <v>Generator-SG</v>
      </c>
      <c r="J3" s="119" t="str">
        <f>IFERROR(VLOOKUP(D3,DB!A:G,7,0),"")</f>
        <v>Vandalized</v>
      </c>
      <c r="K3" s="122" t="s">
        <v>39221</v>
      </c>
      <c r="L3" s="140" t="str">
        <f>IFERROR(VLOOKUP(D3,DB!A:I,9,0),"")</f>
        <v>Latis</v>
      </c>
    </row>
    <row r="4" spans="1:16382" ht="31.5" customHeight="1">
      <c r="A4" s="118"/>
      <c r="B4" s="119" t="str">
        <f>IFERROR(VLOOKUP(D4,DB!A:K,11,0),"")</f>
        <v/>
      </c>
      <c r="C4" s="120"/>
      <c r="D4" s="119"/>
      <c r="E4" s="106"/>
      <c r="F4" s="121"/>
      <c r="G4" s="72">
        <f ca="1">IFERROR(NOW()-F4,"-")</f>
        <v>45990.543302199076</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45990.543302199076</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45990.543302199076</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45990.543302199076</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45990.543302199076</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45990.543302199076</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45990.543302199076</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45990.543302199076</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45990.543302199076</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45990.543302199076</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45990.543302199076</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45990.543302199076</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45990.543302199076</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45990.543302199076</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45990.543302199076</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45990.543302199076</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45990.543302199076</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45990.543302199076</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45990.543302199076</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45990.543302199076</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45990.543302199076</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45990.543302199076</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45990.543302199076</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45990.543302199076</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45990.543302199076</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45990.543302199076</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45990.543302199076</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45990.543302199076</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45990.543302199076</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45990.543302199076</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45990.543302199076</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45990.543302199076</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45990.543302199076</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45990.543302199076</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45990.543302199076</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45990.543302199076</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45990.543302199076</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45990.543302199076</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45990.543302199076</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45990.543302199076</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45990.543302199076</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45990.543302199076</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45990.543302199076</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45990.543302199076</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45990.543302199076</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45990.543302199076</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45990.543302199076</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45990.543302199076</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45990.543302199076</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45990.543302199076</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45990.543302199076</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45990.543302199076</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45990.543302199076</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45990.543302199076</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45990.543302199076</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45990.543302199076</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45990.543302199076</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45990.543302199076</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45990.543302199076</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45990.543302199076</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45990.543302199076</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45990.543302199076</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45990.543302199076</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45990.543302199076</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45990.543302199076</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45990.543302199076</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45990.543302199076</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45990.543302199076</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45990.543302199076</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45990.543302199076</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45990.543302199076</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45990.543302199076</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45990.543302199076</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45990.543302199076</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45990.543302199076</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45990.543302199076</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45990.543302199076</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45990.543302199076</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45990.543302199076</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45990.543302199076</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45990.543302199076</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45990.543302199076</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45990.543302199076</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45990.543302199076</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45990.543302199076</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45990.543302199076</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45990.543302199076</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45990.543302199076</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45990.543302199076</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45990.543302199076</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45990.543302199076</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45990.543302199076</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45990.543302199076</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45990.543302199076</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45990.543302199076</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45990.543302199076</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45990.543302199076</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45990.543302199076</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45990.543302199076</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45990.543302199076</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45990.543302199076</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45990.543302199076</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45990.543302199076</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45990.543302199076</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45990.543302199076</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45990.543302199076</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45990.543302199076</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45990.543302199076</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45990.543302199076</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45990.543302199076</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45990.543302199076</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45990.543302199076</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45990.543302199076</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45990.543302199076</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45990.543302199076</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45990.543302199076</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45990.543302199076</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45990.543302199076</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45990.543302199076</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45990.543302199076</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45990.543302199076</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45990.543302199076</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45990.543302199076</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45990.543302199076</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45990.543302199076</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45990.543302199076</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45990.543302199076</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45990.543302199076</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45990.543302199076</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45990.543302199076</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45990.543302199076</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45990.543302199076</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45990.543302199076</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45990.543302199076</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45990.543302199076</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45990.543302199076</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45990.543302199076</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45990.543302199076</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45990.543302199076</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45990.543302199076</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45990.543302199076</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45990.543302199076</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45990.543302199076</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45990.543302199076</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45990.543302199076</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45990.543302199076</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45990.543302199076</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45990.543302199076</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45990.543302199076</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45990.543302199076</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45990.543302199076</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45990.543302199076</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45990.543302199076</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45990.543302199076</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45990.543302199076</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45990.543302199076</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45990.543302199076</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45990.543302199076</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45990.543302199076</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45990.543302199076</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45990.543302199076</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45990.543302199076</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45990.543302199076</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45990.543302199076</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45990.543302199076</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45990.543302199076</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45990.543302199076</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45990.543302199076</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45990.543302199076</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45990.543302199076</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45990.543302199076</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45990.543302199076</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45990.543302199076</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45990.543302199076</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45990.543302199076</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45990.543302199076</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45990.543302199076</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45990.543302199076</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45990.543302199076</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45990.543302199076</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45990.543302199076</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45990.543302199076</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45990.543302199076</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45990.543302199076</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45990.543302199076</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45990.543302199076</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45990.543302199076</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45990.543302199076</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45990.543302199076</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45990.543302199076</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45990.543302199076</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45990.543302199076</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45990.543302199076</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45990.543302199076</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45990.543302199076</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45990.543302199076</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45990.543302199076</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45990.543302199076</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45990.543302199076</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45990.543302199076</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45990.543302199076</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45990.543302199076</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45990.543302199076</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45990.543302199076</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45990.543302199076</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45990.543302199076</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45990.543302199076</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45990.543302199076</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45990.543302199076</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45990.543302199076</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45990.543302199076</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45990.543302199076</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45990.543302199076</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45990.543302199076</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45990.543302199076</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45990.543302199076</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45990.543302199076</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45990.543302199076</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45990.543302199076</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45990.543302199076</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45990.543302199076</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45990.543302199076</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45990.543302199076</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45990.543302199076</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45990.543302199076</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45990.543302199076</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45990.543302199076</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45990.543302199076</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45990.543302199076</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45990.543302199076</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45990.543302199076</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45990.543302199076</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45990.543302199076</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45990.543302199076</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45990.543302199076</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45990.543302199076</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45990.543302199076</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45990.543302199076</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45990.543302199076</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45990.543302199076</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45990.543302199076</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45990.543302199076</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45990.543302199076</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45990.543302199076</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45990.543302199076</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45990.543302199076</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45990.543302199076</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45990.543302199076</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45990.543302199076</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45990.543302199076</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45990.543302199076</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45990.543302199076</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45990.543302199076</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45990.543302199076</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45990.543302199076</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45990.543302199076</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45990.543302199076</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45990.543302199076</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45990.543302199076</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45990.543302199076</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45990.543302199076</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45990.543302199076</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45990.543302199076</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45990.543302199076</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45990.543302199076</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45990.543302199076</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45990.543302199076</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45990.543302199076</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45990.543302199076</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45990.543302199076</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45990.543302199076</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45990.543302199076</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45990.543302199076</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45990.543302199076</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45990.543302199076</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45990.543302199076</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45990.543302199076</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45990.543302199076</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45990.543302199076</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45990.543302199076</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45990.543302199076</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45990.543302199076</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45990.543302199076</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45990.543302199076</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45990.543302199076</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45990.543302199076</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45990.543302199076</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45990.543302199076</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45990.543302199076</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45990.543302199076</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45990.543302199076</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45990.543302199076</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45990.543302199076</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45990.543302199076</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45990.543302199076</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45990.543302199076</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45990.543302199076</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45990.543302199076</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45990.543302199076</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45990.543302199076</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45990.543302199076</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45990.543302199076</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45990.543302199076</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45990.543302199076</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45990.543302199076</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45990.543302199076</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45990.543302199076</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45990.543302199076</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45990.543302199076</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45990.543302199076</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45990.543302199076</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45990.543302199076</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45990.543302199076</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45990.543302199076</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45990.543302199076</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45990.543302199076</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45990.543302199076</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45990.543302199076</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45990.543302199076</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45990.543302199076</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45990.543302199076</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45990.543302199076</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45990.543302199076</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45990.543302199076</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45990.543302199076</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45990.543302199076</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45990.543302199076</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45990.543302199076</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45990.543302199076</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45990.543302199076</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45990.543302199076</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45990.543302199076</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45990.543302199076</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45990.543302199076</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45990.543302199076</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45990.543302199076</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45990.543302199076</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45990.543302199076</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45990.543302199076</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45990.543302199076</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45990.543302199076</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45990.543302199076</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45990.543302199076</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45990.543302199076</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45990.543302199076</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45990.543302199076</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45990.543302199076</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45990.543302199076</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45990.543302199076</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45990.543302199076</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45990.543302199076</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45990.543302199076</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45990.543302199076</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45990.543302199076</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45990.543302199076</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45990.543302199076</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45990.543302199076</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45990.543302199076</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45990.543302199076</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45990.543302199076</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45990.543302199076</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45990.543302199076</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45990.543302199076</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45990.543302199076</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45990.543302199076</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45990.543302199076</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45990.543302199076</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45990.543302199076</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45990.543302199076</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45990.543302199076</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45990.543302199076</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45990.543302199076</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45990.543302199076</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45990.543302199076</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45990.543302199076</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45990.543302199076</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45990.543302199076</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45990.543302199076</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45990.543302199076</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45990.543302199076</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45990.543302199076</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45990.543302199076</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45990.543302199076</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45990.543302199076</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45990.543302199076</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45990.543302199076</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45990.543302199076</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45990.543302199076</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45990.543302199076</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45990.543302199076</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45990.543302199076</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45990.543302199076</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45990.543302199076</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45990.543302199076</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45990.543302199076</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45990.543302199076</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45990.543302199076</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45990.543302199076</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45990.543302199076</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45990.543302199076</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45990.543302199076</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45990.543302199076</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45990.543302199076</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45990.543302199076</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45990.543302199076</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45990.543302199076</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45990.543302199076</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45990.543302199076</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45990.543302199076</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45990.543302199076</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45990.543302199076</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45990.543302199076</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45990.543302199076</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45990.543302199076</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45990.543302199076</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45990.543302199076</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45990.543302199076</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45990.543302199076</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45990.543302199076</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45990.543302199076</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45990.543302199076</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45990.543302199076</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45990.543302199076</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45990.543302199076</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45990.543302199076</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45990.543302199076</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45990.543302199076</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45990.543302199076</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45990.543302199076</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45990.543302199076</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45990.543302199076</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45990.543302199076</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45990.543302199076</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45990.543302199076</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45990.543302199076</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45990.543302199076</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45990.543302199076</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45990.543302199076</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45990.543302199076</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45990.543302199076</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45990.543302199076</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45990.543302199076</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45990.543302199076</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45990.543302199076</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45990.543302199076</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45990.543302199076</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45990.543302199076</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45990.543302199076</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45990.543302199076</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45990.543302199076</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45990.543302199076</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45990.543302199076</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45990.543302199076</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45990.543302199076</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45990.543302199076</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45990.543302199076</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45990.543302199076</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45990.543302199076</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45990.543302199076</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45990.543302199076</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45990.543302199076</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45990.543302199076</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45990.543302199076</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45990.543302199076</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45990.543302199076</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45990.543302199076</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45990.543302199076</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45990.543302199076</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45990.543302199076</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45990.543302199076</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45990.543302199076</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45990.543302199076</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45990.543302199076</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45990.543302199076</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45990.543302199076</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45990.543302199076</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45990.543302199076</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45990.543302199076</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45990.543302199076</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45990.543302199076</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45990.543302199076</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45990.543302199076</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45990.543302199076</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45990.543302199076</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45990.543302199076</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45990.543302199076</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45990.543302199076</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45990.543302199076</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45990.543302199076</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2025-11-29T10:02:28Z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